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480" yWindow="510" windowWidth="20700" windowHeight="11355"/>
  </bookViews>
  <sheets>
    <sheet name="20квФп" sheetId="1" r:id="rId1"/>
  </sheets>
  <definedNames>
    <definedName name="_xlnm.Print_Titles" localSheetId="0">'20квФп'!$19:$21</definedName>
    <definedName name="_xlnm.Print_Area" localSheetId="0">'20квФп'!$A$1:$H$468</definedName>
  </definedNames>
  <calcPr calcId="162913"/>
</workbook>
</file>

<file path=xl/calcChain.xml><?xml version="1.0" encoding="utf-8"?>
<calcChain xmlns="http://schemas.openxmlformats.org/spreadsheetml/2006/main">
  <c r="F204" i="1" l="1"/>
  <c r="E362" i="1" l="1"/>
  <c r="E198" i="1" l="1"/>
  <c r="E213" i="1" s="1"/>
  <c r="E107" i="1" l="1"/>
  <c r="D451" i="1" l="1"/>
  <c r="D445" i="1"/>
  <c r="D440" i="1"/>
  <c r="D426" i="1"/>
  <c r="D412" i="1"/>
  <c r="D399" i="1"/>
  <c r="D396" i="1" s="1"/>
  <c r="D388" i="1" s="1"/>
  <c r="D387" i="1" s="1"/>
  <c r="D366" i="1"/>
  <c r="D362" i="1"/>
  <c r="D292" i="1"/>
  <c r="D258" i="1"/>
  <c r="D257" i="1"/>
  <c r="D256" i="1"/>
  <c r="D254" i="1"/>
  <c r="D253" i="1"/>
  <c r="D252" i="1"/>
  <c r="D249" i="1"/>
  <c r="D240" i="1"/>
  <c r="D235" i="1"/>
  <c r="D205" i="1"/>
  <c r="D206" i="1" s="1"/>
  <c r="D198" i="1"/>
  <c r="D195" i="1"/>
  <c r="D192" i="1"/>
  <c r="D164" i="1"/>
  <c r="D159" i="1"/>
  <c r="D158" i="1"/>
  <c r="D156" i="1"/>
  <c r="D135" i="1"/>
  <c r="D114" i="1"/>
  <c r="D117" i="1" s="1"/>
  <c r="D105" i="1"/>
  <c r="D107" i="1" s="1"/>
  <c r="D101" i="1"/>
  <c r="D100" i="1"/>
  <c r="D95" i="1"/>
  <c r="D94" i="1"/>
  <c r="D92" i="1"/>
  <c r="D77" i="1"/>
  <c r="D69" i="1"/>
  <c r="D67" i="1"/>
  <c r="D56" i="1"/>
  <c r="D55" i="1" s="1"/>
  <c r="D53" i="1" s="1"/>
  <c r="D61" i="1" s="1"/>
  <c r="D38" i="1"/>
  <c r="D23" i="1"/>
  <c r="D245" i="1" l="1"/>
  <c r="D86" i="1"/>
  <c r="D120" i="1" s="1"/>
  <c r="D150" i="1" s="1"/>
  <c r="D317" i="1"/>
  <c r="D213" i="1"/>
  <c r="D255" i="1"/>
  <c r="D259" i="1"/>
  <c r="D411" i="1"/>
  <c r="D386" i="1" s="1"/>
  <c r="D385" i="1" s="1"/>
  <c r="D261" i="1"/>
  <c r="D263" i="1" s="1"/>
  <c r="D78" i="1"/>
  <c r="D81" i="1" s="1"/>
  <c r="D171" i="1" l="1"/>
  <c r="D176" i="1" s="1"/>
  <c r="E450" i="1"/>
  <c r="E353" i="1"/>
  <c r="E297" i="1"/>
  <c r="E314" i="1" s="1"/>
  <c r="E235" i="1"/>
  <c r="F468" i="1" l="1"/>
  <c r="G468" i="1" s="1"/>
  <c r="G467" i="1"/>
  <c r="G466" i="1"/>
  <c r="G465" i="1"/>
  <c r="G464" i="1"/>
  <c r="F463" i="1"/>
  <c r="G463" i="1" s="1"/>
  <c r="F462" i="1"/>
  <c r="G462" i="1" s="1"/>
  <c r="F461" i="1"/>
  <c r="G461" i="1" s="1"/>
  <c r="F460" i="1"/>
  <c r="G460" i="1" s="1"/>
  <c r="G459" i="1"/>
  <c r="F458" i="1"/>
  <c r="G458" i="1" s="1"/>
  <c r="F457" i="1"/>
  <c r="G457" i="1" s="1"/>
  <c r="F456" i="1"/>
  <c r="G456" i="1" s="1"/>
  <c r="F455" i="1"/>
  <c r="G455" i="1" s="1"/>
  <c r="G454" i="1"/>
  <c r="F453" i="1"/>
  <c r="G453" i="1" s="1"/>
  <c r="G452" i="1"/>
  <c r="F451" i="1"/>
  <c r="G451" i="1" s="1"/>
  <c r="F450" i="1"/>
  <c r="G450" i="1" s="1"/>
  <c r="F448" i="1"/>
  <c r="G448" i="1" s="1"/>
  <c r="F447" i="1"/>
  <c r="G447" i="1" s="1"/>
  <c r="F446" i="1"/>
  <c r="G446" i="1" s="1"/>
  <c r="F444" i="1"/>
  <c r="G444" i="1" s="1"/>
  <c r="F443" i="1"/>
  <c r="G443" i="1" s="1"/>
  <c r="F442" i="1"/>
  <c r="G442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1" i="1"/>
  <c r="G421" i="1" s="1"/>
  <c r="F420" i="1"/>
  <c r="G420" i="1" s="1"/>
  <c r="F419" i="1"/>
  <c r="G419" i="1" s="1"/>
  <c r="F417" i="1"/>
  <c r="G417" i="1" s="1"/>
  <c r="F416" i="1"/>
  <c r="G416" i="1" s="1"/>
  <c r="F415" i="1"/>
  <c r="G415" i="1" s="1"/>
  <c r="F414" i="1"/>
  <c r="G414" i="1" s="1"/>
  <c r="F413" i="1"/>
  <c r="G413" i="1" s="1"/>
  <c r="F410" i="1"/>
  <c r="G410" i="1" s="1"/>
  <c r="F409" i="1"/>
  <c r="G409" i="1" s="1"/>
  <c r="F408" i="1"/>
  <c r="G408" i="1" s="1"/>
  <c r="F407" i="1"/>
  <c r="G407" i="1" s="1"/>
  <c r="F406" i="1"/>
  <c r="G406" i="1" s="1"/>
  <c r="F405" i="1"/>
  <c r="G405" i="1" s="1"/>
  <c r="F404" i="1"/>
  <c r="G404" i="1" s="1"/>
  <c r="F403" i="1"/>
  <c r="G403" i="1" s="1"/>
  <c r="F402" i="1"/>
  <c r="G402" i="1" s="1"/>
  <c r="F398" i="1"/>
  <c r="G398" i="1" s="1"/>
  <c r="F397" i="1"/>
  <c r="G397" i="1" s="1"/>
  <c r="F395" i="1"/>
  <c r="G395" i="1" s="1"/>
  <c r="F394" i="1"/>
  <c r="G394" i="1" s="1"/>
  <c r="F393" i="1"/>
  <c r="G393" i="1" s="1"/>
  <c r="F392" i="1"/>
  <c r="G392" i="1" s="1"/>
  <c r="F391" i="1"/>
  <c r="G391" i="1" s="1"/>
  <c r="F390" i="1"/>
  <c r="G390" i="1" s="1"/>
  <c r="F389" i="1"/>
  <c r="G389" i="1" s="1"/>
  <c r="F378" i="1"/>
  <c r="G378" i="1" s="1"/>
  <c r="F377" i="1"/>
  <c r="G377" i="1" s="1"/>
  <c r="F376" i="1"/>
  <c r="G376" i="1" s="1"/>
  <c r="F375" i="1"/>
  <c r="G375" i="1" s="1"/>
  <c r="F374" i="1"/>
  <c r="G374" i="1" s="1"/>
  <c r="F373" i="1"/>
  <c r="G373" i="1" s="1"/>
  <c r="F372" i="1"/>
  <c r="G372" i="1" s="1"/>
  <c r="F371" i="1"/>
  <c r="G371" i="1" s="1"/>
  <c r="F370" i="1"/>
  <c r="G370" i="1" s="1"/>
  <c r="F369" i="1"/>
  <c r="G369" i="1" s="1"/>
  <c r="F368" i="1"/>
  <c r="G368" i="1" s="1"/>
  <c r="G367" i="1"/>
  <c r="G365" i="1"/>
  <c r="F360" i="1"/>
  <c r="G360" i="1" s="1"/>
  <c r="F359" i="1"/>
  <c r="G359" i="1" s="1"/>
  <c r="F358" i="1"/>
  <c r="G358" i="1" s="1"/>
  <c r="F356" i="1"/>
  <c r="G356" i="1" s="1"/>
  <c r="F355" i="1"/>
  <c r="G355" i="1" s="1"/>
  <c r="F354" i="1"/>
  <c r="G354" i="1" s="1"/>
  <c r="F353" i="1"/>
  <c r="G353" i="1" s="1"/>
  <c r="F352" i="1"/>
  <c r="G352" i="1" s="1"/>
  <c r="F324" i="1"/>
  <c r="G324" i="1" s="1"/>
  <c r="F322" i="1"/>
  <c r="G322" i="1" s="1"/>
  <c r="F321" i="1"/>
  <c r="G321" i="1" s="1"/>
  <c r="F320" i="1"/>
  <c r="G320" i="1" s="1"/>
  <c r="F319" i="1"/>
  <c r="G319" i="1" s="1"/>
  <c r="F318" i="1"/>
  <c r="G318" i="1" s="1"/>
  <c r="F316" i="1"/>
  <c r="G316" i="1" s="1"/>
  <c r="F315" i="1"/>
  <c r="G315" i="1" s="1"/>
  <c r="F313" i="1"/>
  <c r="G313" i="1" s="1"/>
  <c r="F311" i="1"/>
  <c r="G311" i="1" s="1"/>
  <c r="F310" i="1"/>
  <c r="G310" i="1" s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5" i="1"/>
  <c r="G265" i="1" s="1"/>
  <c r="F260" i="1"/>
  <c r="G260" i="1" s="1"/>
  <c r="F251" i="1"/>
  <c r="G251" i="1" s="1"/>
  <c r="F250" i="1"/>
  <c r="G250" i="1" s="1"/>
  <c r="F249" i="1"/>
  <c r="G249" i="1" s="1"/>
  <c r="F244" i="1"/>
  <c r="G244" i="1" s="1"/>
  <c r="F241" i="1"/>
  <c r="G241" i="1" s="1"/>
  <c r="F238" i="1"/>
  <c r="G238" i="1" s="1"/>
  <c r="F237" i="1"/>
  <c r="G237" i="1" s="1"/>
  <c r="F236" i="1"/>
  <c r="G236" i="1" s="1"/>
  <c r="F235" i="1"/>
  <c r="G235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G204" i="1"/>
  <c r="F201" i="1"/>
  <c r="G201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5" i="1"/>
  <c r="G185" i="1" s="1"/>
  <c r="F183" i="1"/>
  <c r="G183" i="1" s="1"/>
  <c r="F182" i="1"/>
  <c r="G182" i="1" s="1"/>
  <c r="F181" i="1"/>
  <c r="G181" i="1" s="1"/>
  <c r="F180" i="1"/>
  <c r="G180" i="1" s="1"/>
  <c r="F179" i="1"/>
  <c r="G179" i="1" s="1"/>
  <c r="F173" i="1"/>
  <c r="G173" i="1" s="1"/>
  <c r="F172" i="1"/>
  <c r="G172" i="1" s="1"/>
  <c r="F169" i="1"/>
  <c r="G169" i="1" s="1"/>
  <c r="F168" i="1"/>
  <c r="G168" i="1" s="1"/>
  <c r="F167" i="1"/>
  <c r="G167" i="1" s="1"/>
  <c r="F166" i="1"/>
  <c r="G166" i="1" s="1"/>
  <c r="F165" i="1"/>
  <c r="G165" i="1" s="1"/>
  <c r="F163" i="1"/>
  <c r="G163" i="1" s="1"/>
  <c r="F162" i="1"/>
  <c r="G162" i="1" s="1"/>
  <c r="F161" i="1"/>
  <c r="G161" i="1" s="1"/>
  <c r="F160" i="1"/>
  <c r="G160" i="1" s="1"/>
  <c r="F157" i="1"/>
  <c r="G157" i="1" s="1"/>
  <c r="F155" i="1"/>
  <c r="G155" i="1" s="1"/>
  <c r="F154" i="1"/>
  <c r="G154" i="1" s="1"/>
  <c r="F153" i="1"/>
  <c r="G153" i="1" s="1"/>
  <c r="F152" i="1"/>
  <c r="G152" i="1" s="1"/>
  <c r="F151" i="1"/>
  <c r="G151" i="1" s="1"/>
  <c r="F148" i="1"/>
  <c r="G148" i="1" s="1"/>
  <c r="F147" i="1"/>
  <c r="G147" i="1" s="1"/>
  <c r="F146" i="1"/>
  <c r="G146" i="1" s="1"/>
  <c r="F145" i="1"/>
  <c r="G145" i="1" s="1"/>
  <c r="F142" i="1"/>
  <c r="G142" i="1" s="1"/>
  <c r="F140" i="1"/>
  <c r="G140" i="1" s="1"/>
  <c r="F139" i="1"/>
  <c r="G139" i="1" s="1"/>
  <c r="F138" i="1"/>
  <c r="G138" i="1" s="1"/>
  <c r="F137" i="1"/>
  <c r="G137" i="1" s="1"/>
  <c r="F136" i="1"/>
  <c r="G136" i="1" s="1"/>
  <c r="F133" i="1"/>
  <c r="G133" i="1" s="1"/>
  <c r="F132" i="1"/>
  <c r="G132" i="1" s="1"/>
  <c r="F131" i="1"/>
  <c r="G131" i="1" s="1"/>
  <c r="F130" i="1"/>
  <c r="G130" i="1" s="1"/>
  <c r="F127" i="1"/>
  <c r="G127" i="1" s="1"/>
  <c r="F125" i="1"/>
  <c r="G125" i="1" s="1"/>
  <c r="F124" i="1"/>
  <c r="G124" i="1" s="1"/>
  <c r="F123" i="1"/>
  <c r="G123" i="1" s="1"/>
  <c r="F122" i="1"/>
  <c r="G122" i="1" s="1"/>
  <c r="F121" i="1"/>
  <c r="G121" i="1" s="1"/>
  <c r="F119" i="1"/>
  <c r="G119" i="1" s="1"/>
  <c r="F118" i="1"/>
  <c r="G118" i="1" s="1"/>
  <c r="F116" i="1"/>
  <c r="G116" i="1" s="1"/>
  <c r="F109" i="1"/>
  <c r="G109" i="1" s="1"/>
  <c r="F108" i="1"/>
  <c r="G108" i="1" s="1"/>
  <c r="F103" i="1"/>
  <c r="G103" i="1" s="1"/>
  <c r="F99" i="1"/>
  <c r="G99" i="1" s="1"/>
  <c r="F98" i="1"/>
  <c r="G98" i="1" s="1"/>
  <c r="F97" i="1"/>
  <c r="G97" i="1" s="1"/>
  <c r="F96" i="1"/>
  <c r="G96" i="1" s="1"/>
  <c r="F93" i="1"/>
  <c r="G93" i="1" s="1"/>
  <c r="F91" i="1"/>
  <c r="G91" i="1" s="1"/>
  <c r="F90" i="1"/>
  <c r="G90" i="1" s="1"/>
  <c r="F89" i="1"/>
  <c r="G89" i="1" s="1"/>
  <c r="F88" i="1"/>
  <c r="G88" i="1" s="1"/>
  <c r="F87" i="1"/>
  <c r="G87" i="1" s="1"/>
  <c r="F24" i="1"/>
  <c r="G24" i="1" s="1"/>
  <c r="F25" i="1"/>
  <c r="G25" i="1" s="1"/>
  <c r="F26" i="1"/>
  <c r="G26" i="1" s="1"/>
  <c r="F27" i="1"/>
  <c r="G27" i="1" s="1"/>
  <c r="F28" i="1"/>
  <c r="G28" i="1" s="1"/>
  <c r="F30" i="1"/>
  <c r="G30" i="1" s="1"/>
  <c r="F33" i="1"/>
  <c r="G33" i="1" s="1"/>
  <c r="F34" i="1"/>
  <c r="G34" i="1" s="1"/>
  <c r="F35" i="1"/>
  <c r="G35" i="1" s="1"/>
  <c r="F36" i="1"/>
  <c r="G36" i="1" s="1"/>
  <c r="F39" i="1"/>
  <c r="G39" i="1" s="1"/>
  <c r="F40" i="1"/>
  <c r="G40" i="1" s="1"/>
  <c r="F41" i="1"/>
  <c r="G41" i="1" s="1"/>
  <c r="F42" i="1"/>
  <c r="G42" i="1" s="1"/>
  <c r="F43" i="1"/>
  <c r="G43" i="1" s="1"/>
  <c r="F45" i="1"/>
  <c r="G45" i="1" s="1"/>
  <c r="F48" i="1"/>
  <c r="G48" i="1" s="1"/>
  <c r="F49" i="1"/>
  <c r="G49" i="1" s="1"/>
  <c r="F50" i="1"/>
  <c r="G50" i="1" s="1"/>
  <c r="F51" i="1"/>
  <c r="G51" i="1" s="1"/>
  <c r="F54" i="1"/>
  <c r="G54" i="1" s="1"/>
  <c r="F59" i="1"/>
  <c r="G59" i="1" s="1"/>
  <c r="F65" i="1"/>
  <c r="G65" i="1" s="1"/>
  <c r="F74" i="1"/>
  <c r="G74" i="1" s="1"/>
  <c r="F79" i="1"/>
  <c r="G79" i="1" s="1"/>
  <c r="H382" i="1"/>
  <c r="E256" i="1" l="1"/>
  <c r="F256" i="1" l="1"/>
  <c r="G256" i="1" s="1"/>
  <c r="G383" i="1"/>
  <c r="F383" i="1"/>
  <c r="E383" i="1"/>
  <c r="D383" i="1"/>
  <c r="G382" i="1" l="1"/>
  <c r="F382" i="1"/>
  <c r="D382" i="1"/>
  <c r="F199" i="1" l="1"/>
  <c r="G199" i="1" s="1"/>
  <c r="F83" i="1" l="1"/>
  <c r="G83" i="1" s="1"/>
  <c r="F379" i="1" l="1"/>
  <c r="G379" i="1" s="1"/>
  <c r="F239" i="1" l="1"/>
  <c r="G239" i="1" s="1"/>
  <c r="E240" i="1" l="1"/>
  <c r="F242" i="1"/>
  <c r="G242" i="1" s="1"/>
  <c r="F234" i="1"/>
  <c r="G234" i="1" s="1"/>
  <c r="F240" i="1" l="1"/>
  <c r="G240" i="1" s="1"/>
  <c r="E245" i="1"/>
  <c r="E247" i="1"/>
  <c r="F247" i="1" s="1"/>
  <c r="G247" i="1" s="1"/>
  <c r="F248" i="1"/>
  <c r="G248" i="1" s="1"/>
  <c r="F205" i="1"/>
  <c r="G205" i="1" s="1"/>
  <c r="F208" i="1"/>
  <c r="G208" i="1" s="1"/>
  <c r="F206" i="1"/>
  <c r="G206" i="1" s="1"/>
  <c r="F202" i="1"/>
  <c r="G202" i="1" s="1"/>
  <c r="F203" i="1"/>
  <c r="G203" i="1" s="1"/>
  <c r="F209" i="1"/>
  <c r="G209" i="1" s="1"/>
  <c r="F200" i="1"/>
  <c r="G200" i="1" s="1"/>
  <c r="F197" i="1"/>
  <c r="G197" i="1" s="1"/>
  <c r="F186" i="1"/>
  <c r="G186" i="1" s="1"/>
  <c r="F187" i="1"/>
  <c r="G187" i="1" s="1"/>
  <c r="F184" i="1"/>
  <c r="G184" i="1" s="1"/>
  <c r="F245" i="1" l="1"/>
  <c r="G245" i="1" s="1"/>
  <c r="F233" i="1"/>
  <c r="G233" i="1" s="1"/>
  <c r="E257" i="1"/>
  <c r="F243" i="1"/>
  <c r="G243" i="1" s="1"/>
  <c r="E258" i="1"/>
  <c r="E252" i="1"/>
  <c r="F252" i="1" s="1"/>
  <c r="G252" i="1" s="1"/>
  <c r="F246" i="1"/>
  <c r="G246" i="1" s="1"/>
  <c r="F212" i="1"/>
  <c r="G212" i="1" s="1"/>
  <c r="F211" i="1"/>
  <c r="G211" i="1" s="1"/>
  <c r="F207" i="1"/>
  <c r="G207" i="1" s="1"/>
  <c r="F210" i="1"/>
  <c r="G210" i="1" s="1"/>
  <c r="F198" i="1"/>
  <c r="G198" i="1" s="1"/>
  <c r="F258" i="1" l="1"/>
  <c r="G258" i="1" s="1"/>
  <c r="F257" i="1"/>
  <c r="G257" i="1" s="1"/>
  <c r="E259" i="1"/>
  <c r="F195" i="1"/>
  <c r="G195" i="1" s="1"/>
  <c r="E178" i="1"/>
  <c r="F259" i="1" l="1"/>
  <c r="G259" i="1" s="1"/>
  <c r="F196" i="1"/>
  <c r="G196" i="1" s="1"/>
  <c r="F178" i="1"/>
  <c r="G178" i="1" s="1"/>
  <c r="E253" i="1"/>
  <c r="F213" i="1" l="1"/>
  <c r="G213" i="1" s="1"/>
  <c r="F253" i="1"/>
  <c r="G253" i="1" s="1"/>
  <c r="F449" i="1" l="1"/>
  <c r="G449" i="1" s="1"/>
  <c r="E445" i="1"/>
  <c r="F445" i="1" l="1"/>
  <c r="G445" i="1" s="1"/>
  <c r="F357" i="1"/>
  <c r="G357" i="1" s="1"/>
  <c r="F401" i="1"/>
  <c r="G401" i="1" s="1"/>
  <c r="F418" i="1"/>
  <c r="G418" i="1" s="1"/>
  <c r="E412" i="1"/>
  <c r="F439" i="1" l="1"/>
  <c r="G439" i="1" s="1"/>
  <c r="F441" i="1"/>
  <c r="G441" i="1" s="1"/>
  <c r="E440" i="1"/>
  <c r="F412" i="1"/>
  <c r="G412" i="1" s="1"/>
  <c r="E411" i="1"/>
  <c r="F411" i="1" l="1"/>
  <c r="G411" i="1" s="1"/>
  <c r="E388" i="1"/>
  <c r="E387" i="1" s="1"/>
  <c r="E386" i="1" s="1"/>
  <c r="F396" i="1"/>
  <c r="G396" i="1" s="1"/>
  <c r="F440" i="1"/>
  <c r="G440" i="1" s="1"/>
  <c r="F361" i="1"/>
  <c r="G361" i="1" s="1"/>
  <c r="F400" i="1"/>
  <c r="G400" i="1" s="1"/>
  <c r="E399" i="1"/>
  <c r="F399" i="1" l="1"/>
  <c r="G399" i="1" s="1"/>
  <c r="F388" i="1"/>
  <c r="G388" i="1" s="1"/>
  <c r="F387" i="1" l="1"/>
  <c r="G387" i="1" s="1"/>
  <c r="E385" i="1"/>
  <c r="F175" i="1" l="1"/>
  <c r="G175" i="1" s="1"/>
  <c r="F386" i="1"/>
  <c r="G386" i="1" s="1"/>
  <c r="F325" i="1"/>
  <c r="F174" i="1"/>
  <c r="G174" i="1" s="1"/>
  <c r="E221" i="1" l="1"/>
  <c r="F385" i="1"/>
  <c r="G385" i="1" s="1"/>
  <c r="F323" i="1"/>
  <c r="E254" i="1" l="1"/>
  <c r="F221" i="1"/>
  <c r="G221" i="1" s="1"/>
  <c r="F254" i="1" l="1"/>
  <c r="G254" i="1" s="1"/>
  <c r="E255" i="1"/>
  <c r="E261" i="1"/>
  <c r="F261" i="1" s="1"/>
  <c r="G261" i="1" s="1"/>
  <c r="F255" i="1" l="1"/>
  <c r="G255" i="1" s="1"/>
  <c r="F128" i="1" l="1"/>
  <c r="G128" i="1" s="1"/>
  <c r="E158" i="1"/>
  <c r="F143" i="1" l="1"/>
  <c r="G143" i="1" s="1"/>
  <c r="F158" i="1"/>
  <c r="G158" i="1" s="1"/>
  <c r="E164" i="1" l="1"/>
  <c r="F134" i="1"/>
  <c r="G134" i="1" s="1"/>
  <c r="F164" i="1" l="1"/>
  <c r="G164" i="1" s="1"/>
  <c r="F149" i="1"/>
  <c r="G149" i="1" s="1"/>
  <c r="F57" i="1" l="1"/>
  <c r="G57" i="1" s="1"/>
  <c r="F73" i="1" l="1"/>
  <c r="G73" i="1" s="1"/>
  <c r="F72" i="1" l="1"/>
  <c r="G72" i="1" s="1"/>
  <c r="F71" i="1"/>
  <c r="G71" i="1" s="1"/>
  <c r="F113" i="1" l="1"/>
  <c r="G113" i="1" s="1"/>
  <c r="F111" i="1"/>
  <c r="G111" i="1" s="1"/>
  <c r="F76" i="1"/>
  <c r="G76" i="1" s="1"/>
  <c r="F46" i="1"/>
  <c r="G46" i="1" s="1"/>
  <c r="F58" i="1"/>
  <c r="G58" i="1" s="1"/>
  <c r="E56" i="1"/>
  <c r="F52" i="1"/>
  <c r="G52" i="1" s="1"/>
  <c r="F104" i="1" l="1"/>
  <c r="G104" i="1" s="1"/>
  <c r="F66" i="1"/>
  <c r="G66" i="1" s="1"/>
  <c r="F70" i="1"/>
  <c r="G70" i="1" s="1"/>
  <c r="E69" i="1"/>
  <c r="E55" i="1"/>
  <c r="F56" i="1"/>
  <c r="G56" i="1" s="1"/>
  <c r="E366" i="1"/>
  <c r="F31" i="1"/>
  <c r="G31" i="1" s="1"/>
  <c r="E94" i="1"/>
  <c r="F29" i="1"/>
  <c r="G29" i="1" s="1"/>
  <c r="F366" i="1" l="1"/>
  <c r="G366" i="1" s="1"/>
  <c r="F69" i="1"/>
  <c r="G69" i="1" s="1"/>
  <c r="E77" i="1"/>
  <c r="F75" i="1"/>
  <c r="G75" i="1" s="1"/>
  <c r="F84" i="1"/>
  <c r="G84" i="1" s="1"/>
  <c r="F85" i="1"/>
  <c r="G85" i="1" s="1"/>
  <c r="F55" i="1"/>
  <c r="G55" i="1" s="1"/>
  <c r="F94" i="1"/>
  <c r="G94" i="1" s="1"/>
  <c r="F32" i="1"/>
  <c r="G32" i="1" s="1"/>
  <c r="F112" i="1" l="1"/>
  <c r="G112" i="1" s="1"/>
  <c r="F80" i="1"/>
  <c r="G80" i="1" s="1"/>
  <c r="F60" i="1"/>
  <c r="G60" i="1" s="1"/>
  <c r="E53" i="1"/>
  <c r="E61" i="1" s="1"/>
  <c r="F77" i="1"/>
  <c r="G77" i="1" s="1"/>
  <c r="F106" i="1" l="1"/>
  <c r="G106" i="1" s="1"/>
  <c r="F68" i="1"/>
  <c r="G68" i="1" s="1"/>
  <c r="F53" i="1"/>
  <c r="G53" i="1" s="1"/>
  <c r="F37" i="1"/>
  <c r="G37" i="1" s="1"/>
  <c r="E100" i="1"/>
  <c r="E23" i="1"/>
  <c r="F61" i="1"/>
  <c r="G61" i="1" s="1"/>
  <c r="F105" i="1" l="1"/>
  <c r="G105" i="1" s="1"/>
  <c r="F100" i="1"/>
  <c r="G100" i="1" s="1"/>
  <c r="F23" i="1"/>
  <c r="G23" i="1" s="1"/>
  <c r="E317" i="1"/>
  <c r="F317" i="1" s="1"/>
  <c r="F102" i="1" l="1"/>
  <c r="G102" i="1" s="1"/>
  <c r="F47" i="1"/>
  <c r="G47" i="1" s="1"/>
  <c r="E95" i="1"/>
  <c r="F107" i="1" l="1"/>
  <c r="G107" i="1" s="1"/>
  <c r="F95" i="1"/>
  <c r="G95" i="1" s="1"/>
  <c r="F294" i="1" l="1"/>
  <c r="G294" i="1" s="1"/>
  <c r="E263" i="1" l="1"/>
  <c r="F262" i="1"/>
  <c r="G262" i="1" s="1"/>
  <c r="F263" i="1" l="1"/>
  <c r="G263" i="1" s="1"/>
  <c r="F64" i="1" l="1"/>
  <c r="G64" i="1" s="1"/>
  <c r="F63" i="1" l="1"/>
  <c r="G63" i="1" s="1"/>
  <c r="F362" i="1" l="1"/>
  <c r="G362" i="1" s="1"/>
  <c r="E67" i="1" l="1"/>
  <c r="F62" i="1"/>
  <c r="G62" i="1" s="1"/>
  <c r="F67" i="1" l="1"/>
  <c r="G67" i="1" s="1"/>
  <c r="F126" i="1" l="1"/>
  <c r="G126" i="1" s="1"/>
  <c r="F141" i="1" l="1"/>
  <c r="G141" i="1" s="1"/>
  <c r="E38" i="1"/>
  <c r="E92" i="1"/>
  <c r="F44" i="1"/>
  <c r="G44" i="1" s="1"/>
  <c r="E156" i="1"/>
  <c r="F156" i="1" l="1"/>
  <c r="G156" i="1" s="1"/>
  <c r="E86" i="1"/>
  <c r="E78" i="1"/>
  <c r="F38" i="1"/>
  <c r="G38" i="1" s="1"/>
  <c r="F92" i="1"/>
  <c r="G92" i="1" s="1"/>
  <c r="F78" i="1" l="1"/>
  <c r="G78" i="1" s="1"/>
  <c r="E81" i="1"/>
  <c r="F86" i="1"/>
  <c r="G86" i="1" s="1"/>
  <c r="F81" i="1" l="1"/>
  <c r="G81" i="1" s="1"/>
  <c r="F144" i="1" l="1"/>
  <c r="G144" i="1" s="1"/>
  <c r="E135" i="1"/>
  <c r="F135" i="1" l="1"/>
  <c r="G135" i="1" s="1"/>
  <c r="F364" i="1" l="1"/>
  <c r="G364" i="1" s="1"/>
  <c r="F115" i="1" l="1"/>
  <c r="G115" i="1" s="1"/>
  <c r="F114" i="1" l="1"/>
  <c r="G114" i="1" s="1"/>
  <c r="E117" i="1" l="1"/>
  <c r="F117" i="1" s="1"/>
  <c r="G117" i="1" s="1"/>
  <c r="F110" i="1"/>
  <c r="G110" i="1" s="1"/>
  <c r="E101" i="1"/>
  <c r="F101" i="1" l="1"/>
  <c r="G101" i="1" s="1"/>
  <c r="E120" i="1"/>
  <c r="F129" i="1" l="1"/>
  <c r="G129" i="1" s="1"/>
  <c r="E159" i="1"/>
  <c r="F159" i="1" s="1"/>
  <c r="G159" i="1" s="1"/>
  <c r="E171" i="1"/>
  <c r="F120" i="1"/>
  <c r="G120" i="1" s="1"/>
  <c r="E150" i="1"/>
  <c r="F150" i="1" s="1"/>
  <c r="G150" i="1" s="1"/>
  <c r="F171" i="1" l="1"/>
  <c r="G171" i="1" s="1"/>
  <c r="E176" i="1"/>
  <c r="F176" i="1" s="1"/>
  <c r="G176" i="1" s="1"/>
  <c r="E292" i="1" l="1"/>
  <c r="F292" i="1" s="1"/>
  <c r="G292" i="1" s="1"/>
  <c r="F282" i="1"/>
  <c r="G282" i="1" s="1"/>
  <c r="F283" i="1"/>
  <c r="G283" i="1" s="1"/>
  <c r="F293" i="1" l="1"/>
  <c r="G293" i="1" s="1"/>
  <c r="F312" i="1" l="1"/>
  <c r="G312" i="1" s="1"/>
  <c r="F314" i="1"/>
  <c r="G314" i="1" s="1"/>
</calcChain>
</file>

<file path=xl/sharedStrings.xml><?xml version="1.0" encoding="utf-8"?>
<sst xmlns="http://schemas.openxmlformats.org/spreadsheetml/2006/main" count="1792" uniqueCount="731">
  <si>
    <t>№ п/п</t>
  </si>
  <si>
    <t>Показатель</t>
  </si>
  <si>
    <t>Ед. изм.</t>
  </si>
  <si>
    <t>Факт</t>
  </si>
  <si>
    <t>I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</si>
  <si>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</si>
  <si>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</si>
  <si>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</si>
  <si>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</si>
  <si>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</si>
  <si>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</si>
  <si>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</si>
  <si>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</si>
  <si>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</si>
  <si>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</si>
  <si>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</si>
  <si>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</si>
  <si>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</si>
  <si>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</si>
  <si>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</si>
  <si>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</si>
  <si>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</si>
  <si>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</si>
  <si>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</si>
  <si>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</si>
  <si>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</si>
  <si>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</si>
  <si>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</si>
  <si>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</si>
  <si>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</si>
  <si>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</si>
  <si>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</si>
  <si>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</si>
  <si>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</si>
  <si>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</si>
  <si>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</si>
  <si>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</si>
  <si>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</si>
  <si>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</si>
  <si>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</si>
  <si>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</si>
  <si>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</si>
  <si>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</si>
  <si>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</si>
  <si>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</si>
  <si>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</si>
  <si>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</si>
  <si>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</si>
  <si>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</si>
  <si>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</si>
  <si>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</si>
  <si>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</si>
  <si>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</si>
  <si>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</si>
  <si>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</si>
  <si>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</si>
  <si>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</si>
  <si>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</si>
  <si>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</si>
  <si>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</si>
  <si>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</si>
  <si>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</si>
  <si>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</si>
  <si>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</si>
  <si>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</si>
  <si>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</si>
  <si>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</si>
  <si>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</si>
  <si>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</si>
  <si>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</si>
  <si>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</si>
  <si>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</si>
  <si>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</si>
  <si>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</si>
  <si>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</si>
  <si>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</si>
  <si>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</si>
  <si>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</si>
  <si>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</si>
  <si>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</si>
  <si>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</si>
  <si>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</si>
  <si>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</si>
  <si>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</si>
  <si>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</si>
  <si>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</si>
  <si>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</si>
  <si>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</si>
  <si>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</si>
  <si>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</si>
  <si>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</si>
  <si>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</si>
  <si>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</si>
  <si>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</si>
  <si>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</si>
  <si>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</si>
  <si>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</si>
  <si>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</si>
  <si>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</si>
  <si>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</si>
  <si>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</si>
  <si>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</si>
  <si>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</si>
  <si>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</si>
  <si>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</si>
  <si>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</si>
  <si>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</si>
  <si>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</si>
  <si>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</si>
  <si>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</si>
  <si>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</si>
  <si>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</si>
  <si>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</si>
  <si>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</si>
  <si>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</si>
  <si>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</si>
  <si>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</si>
  <si>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</si>
  <si>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</si>
  <si>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</si>
  <si>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</si>
  <si>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</si>
  <si>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</si>
  <si>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</si>
  <si>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</si>
  <si>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</si>
  <si>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</si>
  <si>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</si>
  <si>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</si>
  <si>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</si>
  <si>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</si>
  <si>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</si>
  <si>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</si>
  <si>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</si>
  <si>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</si>
  <si>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</si>
  <si>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</si>
  <si>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</si>
  <si>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</si>
  <si>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</si>
  <si>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</si>
  <si>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</si>
  <si>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</si>
  <si>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</si>
  <si>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</si>
  <si>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</si>
  <si>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</si>
  <si>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</si>
  <si>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</si>
  <si>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</si>
  <si>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</si>
  <si>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</si>
  <si>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</si>
  <si>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</si>
  <si>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</si>
  <si>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</si>
  <si>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</si>
  <si>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</si>
  <si>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</si>
  <si>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</si>
  <si>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</si>
  <si>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</si>
  <si>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</si>
  <si>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</si>
  <si>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</si>
  <si>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</si>
  <si>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</si>
  <si>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</si>
  <si>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</si>
  <si>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</si>
  <si>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</si>
  <si>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</si>
  <si>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</si>
  <si>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</si>
  <si>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</si>
  <si>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</si>
  <si>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</si>
  <si>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</si>
  <si>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</si>
  <si>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</si>
  <si>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</si>
  <si>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</si>
  <si>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</si>
  <si>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</si>
  <si>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</si>
  <si>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</si>
  <si>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</si>
  <si>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</si>
  <si>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</si>
  <si>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</si>
  <si>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</si>
  <si>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</si>
  <si>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</si>
  <si>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</si>
  <si>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</si>
  <si>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</si>
  <si>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</si>
  <si>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</si>
  <si>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</si>
  <si>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</si>
  <si>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</si>
  <si>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</si>
  <si>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</si>
  <si>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</si>
  <si>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</si>
  <si>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</si>
  <si>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</si>
  <si>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</si>
  <si>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</si>
  <si>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</si>
  <si>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</si>
  <si>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</si>
  <si>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</si>
  <si>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</si>
  <si>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</si>
  <si>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</si>
  <si>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</si>
  <si>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</si>
  <si>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</si>
  <si>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</si>
  <si>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</si>
  <si>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</si>
  <si>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</si>
  <si>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</si>
  <si>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</si>
  <si>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</si>
  <si>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</si>
  <si>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</si>
  <si>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</si>
  <si>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</si>
  <si>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</si>
  <si>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</si>
  <si>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</si>
  <si>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</si>
  <si>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</si>
  <si>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</si>
  <si>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</si>
  <si>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</si>
  <si>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</si>
  <si>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</si>
  <si>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</si>
  <si>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</si>
  <si>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</si>
  <si>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</si>
  <si>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</si>
  <si>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</si>
  <si>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</si>
  <si>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</si>
  <si>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</si>
  <si>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</si>
  <si>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</si>
  <si>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</si>
  <si>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</si>
  <si>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</si>
  <si>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</si>
  <si>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</si>
  <si>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</si>
  <si>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</si>
  <si>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</si>
  <si>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</si>
  <si>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</si>
  <si>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</si>
  <si>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</si>
  <si>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</si>
  <si>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</si>
  <si>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</si>
  <si>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</si>
  <si>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</si>
  <si>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</si>
  <si>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</si>
  <si>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</si>
  <si>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</si>
  <si>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</si>
  <si>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</si>
  <si>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</si>
  <si>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</si>
  <si>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</si>
  <si>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</si>
  <si>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</si>
  <si>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</si>
  <si>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</si>
  <si>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</si>
  <si>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</si>
  <si>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</si>
  <si>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</si>
  <si>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</si>
  <si>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</si>
  <si>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</si>
  <si>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</si>
  <si>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</si>
  <si>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</si>
  <si>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</si>
  <si>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</si>
  <si>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</si>
  <si>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</si>
  <si>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</si>
  <si>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</si>
  <si>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</si>
  <si>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</si>
  <si>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</si>
  <si>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</si>
  <si>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</si>
  <si>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</si>
  <si>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</si>
  <si>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</si>
  <si>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</si>
  <si>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</si>
  <si>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</si>
  <si>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</si>
  <si>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</si>
  <si>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</si>
  <si>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</si>
  <si>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</si>
  <si>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</si>
  <si>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</si>
  <si>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</si>
  <si>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</si>
  <si>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</si>
  <si>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</si>
  <si>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</si>
  <si>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</si>
  <si>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</si>
  <si>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</si>
  <si>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</si>
  <si>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</si>
  <si>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</si>
  <si>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</si>
  <si>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</si>
  <si>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</si>
  <si>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</si>
  <si>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</si>
  <si>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</si>
  <si>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</si>
  <si>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</si>
  <si>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</si>
  <si>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</si>
  <si>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</si>
  <si>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</si>
  <si>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</si>
  <si>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</si>
  <si>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</si>
  <si>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</si>
  <si>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</si>
  <si>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</si>
  <si>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</si>
  <si>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</si>
  <si>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</si>
  <si>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</si>
  <si>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</si>
  <si>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</si>
  <si>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</si>
  <si>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</si>
  <si>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</si>
  <si>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</si>
  <si>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</si>
  <si>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</si>
  <si>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</si>
  <si>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</si>
  <si>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</si>
  <si>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</si>
  <si>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</si>
  <si>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</si>
  <si>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</si>
  <si>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</si>
  <si>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</si>
  <si>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</si>
  <si>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</si>
  <si>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</si>
  <si>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</si>
  <si>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</si>
  <si>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</si>
  <si>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</si>
  <si>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</si>
  <si>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</si>
  <si>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</si>
  <si>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</si>
  <si>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</si>
  <si>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</si>
  <si>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</si>
  <si>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</si>
  <si>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</si>
  <si>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</si>
  <si>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</si>
  <si>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</si>
  <si>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</si>
  <si>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</si>
  <si>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</si>
  <si>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</si>
  <si>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</si>
  <si>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</si>
  <si>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</si>
  <si>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</si>
  <si>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</si>
  <si>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</si>
  <si>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</si>
  <si>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</si>
  <si>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</si>
  <si>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</si>
  <si>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</si>
  <si>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</si>
  <si>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</si>
  <si>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</si>
  <si>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</si>
  <si>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</si>
  <si>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</si>
  <si>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</si>
  <si>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</si>
  <si>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</si>
  <si>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</si>
  <si>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</si>
  <si>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</si>
  <si>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</si>
  <si>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</si>
  <si>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</si>
  <si>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</si>
  <si>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</si>
  <si>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</si>
  <si>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</si>
  <si>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</si>
  <si>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</si>
  <si>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</si>
  <si>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</si>
  <si>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</si>
  <si>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</si>
  <si>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</si>
  <si>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</si>
  <si>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</si>
  <si>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</si>
  <si>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</si>
  <si>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</si>
  <si>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</si>
  <si>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</si>
  <si>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</si>
  <si>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</si>
  <si>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</si>
  <si>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</si>
  <si>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</si>
  <si>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</si>
  <si>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</si>
  <si>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</si>
  <si>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</si>
  <si>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</si>
  <si>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</si>
  <si>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</si>
  <si>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</si>
  <si>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</si>
  <si>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</si>
  <si>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</si>
  <si>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</si>
  <si>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</si>
  <si>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</si>
  <si>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</si>
  <si>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</si>
  <si>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</si>
  <si>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</si>
  <si>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</si>
  <si>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</si>
  <si>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</si>
  <si>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</si>
  <si>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</si>
  <si>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</si>
  <si>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</si>
  <si>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</si>
  <si>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</si>
  <si>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</si>
  <si>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</si>
  <si>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</si>
  <si>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</si>
  <si>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</si>
  <si>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</si>
  <si>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</si>
  <si>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</si>
  <si>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</si>
  <si>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</si>
  <si>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</si>
  <si>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</si>
  <si>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</si>
  <si>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</si>
  <si>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</si>
  <si>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</si>
  <si>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</si>
  <si>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</si>
  <si>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</si>
  <si>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</si>
  <si>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</si>
  <si>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</si>
  <si>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</si>
  <si>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</si>
  <si>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</si>
  <si>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</si>
  <si>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</si>
  <si>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</si>
  <si>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</si>
  <si>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</si>
  <si>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</si>
  <si>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</si>
  <si>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</si>
  <si>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</si>
  <si>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</si>
  <si>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</si>
  <si>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</si>
  <si>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</si>
  <si>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</si>
  <si>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</si>
  <si>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</si>
  <si>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</si>
  <si>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</si>
  <si>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</si>
  <si>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</si>
  <si>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</si>
  <si>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</si>
  <si>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</si>
  <si>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</si>
  <si>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</si>
  <si>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</si>
  <si>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</si>
  <si>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</si>
  <si>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</si>
  <si>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</si>
  <si>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</si>
  <si>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</si>
  <si>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</si>
  <si>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</si>
  <si>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</si>
  <si>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</si>
  <si>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</si>
  <si>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</si>
  <si>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</si>
  <si>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</si>
  <si>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</si>
  <si>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</si>
  <si>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</si>
  <si>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</si>
  <si>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</si>
  <si>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</si>
  <si>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</si>
  <si>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</si>
  <si>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</si>
  <si>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</si>
  <si>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</si>
  <si>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</si>
  <si>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</si>
  <si>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</si>
  <si>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</si>
  <si>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</si>
  <si>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</si>
  <si>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</si>
  <si>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</si>
  <si>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</si>
  <si>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</si>
  <si>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</si>
  <si>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</si>
  <si>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</si>
  <si>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</si>
  <si>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</si>
  <si>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</si>
  <si>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</si>
  <si>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</si>
  <si>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</si>
  <si>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</si>
  <si>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</si>
  <si>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</si>
  <si>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</si>
  <si>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</si>
  <si>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</si>
  <si>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</si>
  <si>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</si>
  <si>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</si>
  <si>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</si>
  <si>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</si>
  <si>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</si>
  <si>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</si>
  <si>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</si>
  <si>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</si>
  <si>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</si>
  <si>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</si>
  <si>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</si>
  <si>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</si>
  <si>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</si>
  <si>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</si>
  <si>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</si>
  <si>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</si>
  <si>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</si>
  <si>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</si>
  <si>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</si>
  <si>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</si>
  <si>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</si>
  <si>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</si>
  <si>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</si>
  <si>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</si>
  <si>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</si>
  <si>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</si>
  <si>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</si>
  <si>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</si>
  <si>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</si>
  <si>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</si>
  <si>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</si>
  <si>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</si>
  <si>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</si>
  <si>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</si>
  <si>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</si>
  <si>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</si>
  <si>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</si>
  <si>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</si>
  <si>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</si>
  <si>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</si>
  <si>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</si>
  <si>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</si>
  <si>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</si>
  <si>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</si>
  <si>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</si>
  <si>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</si>
  <si>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</si>
  <si>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</si>
  <si>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</si>
  <si>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</si>
  <si>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</si>
  <si>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</si>
  <si>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</si>
  <si>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</si>
  <si>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</si>
  <si>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</si>
  <si>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</si>
  <si>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</si>
  <si>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</si>
  <si>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</si>
  <si>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</si>
  <si>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</si>
  <si>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</si>
  <si>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</si>
  <si>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</si>
  <si>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</si>
  <si>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</si>
  <si>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</si>
  <si>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</si>
  <si>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</si>
  <si>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</si>
  <si>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</si>
  <si>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</si>
  <si>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</si>
  <si>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</si>
  <si>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</si>
  <si>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</si>
  <si>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</si>
  <si>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</si>
  <si>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</si>
  <si>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</si>
  <si>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</si>
  <si>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</si>
  <si>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</si>
  <si>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</si>
  <si>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15.1.1</t>
  </si>
  <si>
    <t>15.1.2</t>
  </si>
  <si>
    <t>15.1.3</t>
  </si>
  <si>
    <t xml:space="preserve">План </t>
  </si>
  <si>
    <t>услуги инфраструктурных организаций</t>
  </si>
  <si>
    <t>Выручка от реализации товаров (работ, услуг)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</si>
  <si>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</si>
  <si>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</si>
  <si>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</si>
  <si>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</si>
  <si>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</si>
  <si>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</si>
  <si>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</si>
  <si>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</si>
  <si>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</si>
  <si>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Амортизация всего,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</si>
  <si>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</si>
  <si>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</si>
  <si>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</si>
  <si>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</si>
  <si>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</si>
  <si>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</si>
  <si>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</si>
  <si>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</si>
  <si>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</si>
  <si>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</si>
  <si>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</si>
  <si>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</si>
  <si>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</si>
  <si>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</si>
  <si>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</si>
  <si>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</si>
  <si>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</si>
  <si>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</si>
  <si>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</si>
  <si>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</si>
  <si>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</si>
  <si>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</si>
  <si>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</si>
  <si>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</si>
  <si>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</si>
  <si>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</si>
  <si>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</si>
  <si>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</si>
  <si>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</si>
  <si>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</si>
  <si>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</si>
  <si>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</si>
  <si>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</si>
  <si>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</si>
  <si>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</si>
  <si>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</si>
  <si>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</si>
  <si>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</si>
  <si>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</si>
  <si>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</si>
  <si>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</si>
  <si>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покупная энергия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</si>
  <si>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</si>
  <si>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</si>
  <si>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</si>
  <si>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</si>
  <si>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 xml:space="preserve">Раздел 1. Финансово-экономическая модель деятельности субъекта электроэнергетики </t>
  </si>
  <si>
    <t>Инвестиционная программа АО "Чеченэнерго"</t>
  </si>
  <si>
    <t xml:space="preserve">                          полное наименование субъекта электроэнергетики</t>
  </si>
  <si>
    <t xml:space="preserve">                   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</si>
  <si>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20.12.2024 №35@</t>
  </si>
  <si>
    <t xml:space="preserve">    реквизиты решения органа исполнительной власти, утвердившего инвестиционную программу</t>
  </si>
  <si>
    <t>Отклонения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</si>
  <si>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</si>
  <si>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</si>
  <si>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</si>
  <si>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Рост обусловлен восстановлением резерва по сомнительным долгам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</si>
  <si>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в связи с низкой платежной дисциплиной конечных потребителей электроэнергии</t>
  </si>
  <si>
    <t xml:space="preserve"> 2025 г. 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</si>
  <si>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</si>
  <si>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Приложение № 20</t>
  </si>
  <si>
    <t>к приказу Минэнерго России</t>
  </si>
  <si>
    <t>от « 25 » апреля 2018 г. № 320</t>
  </si>
  <si>
    <t>Субъект Российской Федерации:  Чеченская 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</si>
</sst>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48">
    <xf numFmtId="0" fontId="0" fillId="0" borderId="0" xfId="0"/>
    <xf numFmtId="0" fontId="5" fillId="0" borderId="6" xfId="3" applyFont="1" applyFill="1" applyBorder="1" applyAlignment="1">
      <alignment horizontal="center" vertical="center" wrapText="1"/>
    </xf>
    <xf numFmtId="49" fontId="7" fillId="0" borderId="9" xfId="3" applyNumberFormat="1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5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6" xfId="3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0" fontId="3" fillId="0" borderId="20" xfId="3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7" fillId="0" borderId="18" xfId="3" applyNumberFormat="1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4" fontId="2" fillId="0" borderId="14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49" fontId="5" fillId="0" borderId="17" xfId="3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8" fillId="0" borderId="2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10" fontId="8" fillId="0" borderId="6" xfId="2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10" fontId="8" fillId="0" borderId="9" xfId="2" applyNumberFormat="1" applyFont="1" applyFill="1" applyBorder="1" applyAlignment="1">
      <alignment horizontal="center" vertical="center"/>
    </xf>
    <xf numFmtId="10" fontId="8" fillId="0" borderId="11" xfId="2" applyNumberFormat="1" applyFont="1" applyFill="1" applyBorder="1" applyAlignment="1">
      <alignment horizontal="center" vertical="center"/>
    </xf>
    <xf numFmtId="4" fontId="3" fillId="0" borderId="6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0" fontId="6" fillId="0" borderId="25" xfId="3" applyFont="1" applyFill="1" applyBorder="1" applyAlignment="1">
      <alignment horizontal="center" vertical="center" wrapText="1"/>
    </xf>
    <xf numFmtId="164" fontId="2" fillId="0" borderId="0" xfId="1" applyFont="1" applyFill="1"/>
    <xf numFmtId="10" fontId="2" fillId="0" borderId="0" xfId="2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0" fontId="8" fillId="0" borderId="7" xfId="0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0" fontId="9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justify" vertical="center"/>
    </xf>
    <xf numFmtId="0" fontId="2" fillId="0" borderId="6" xfId="0" applyFont="1" applyFill="1" applyBorder="1" applyAlignment="1">
      <alignment horizontal="left" vertical="center" wrapText="1" indent="3"/>
    </xf>
    <xf numFmtId="49" fontId="3" fillId="0" borderId="26" xfId="3" applyNumberFormat="1" applyFont="1" applyFill="1" applyBorder="1" applyAlignment="1">
      <alignment horizontal="center" vertical="center"/>
    </xf>
    <xf numFmtId="0" fontId="2" fillId="0" borderId="27" xfId="3" applyFont="1" applyFill="1" applyBorder="1" applyAlignment="1">
      <alignment horizontal="left" vertical="center" wrapText="1" indent="3"/>
    </xf>
    <xf numFmtId="0" fontId="3" fillId="0" borderId="28" xfId="3" applyFont="1" applyFill="1" applyBorder="1" applyAlignment="1">
      <alignment horizontal="center" vertical="center"/>
    </xf>
    <xf numFmtId="4" fontId="2" fillId="0" borderId="27" xfId="3" applyNumberFormat="1" applyFont="1" applyFill="1" applyBorder="1" applyAlignment="1">
      <alignment horizontal="center" vertical="center"/>
    </xf>
    <xf numFmtId="4" fontId="2" fillId="0" borderId="0" xfId="3" applyNumberFormat="1" applyFont="1" applyFill="1" applyAlignment="1">
      <alignment vertical="center"/>
    </xf>
    <xf numFmtId="0" fontId="15" fillId="0" borderId="6" xfId="3" applyFont="1" applyFill="1" applyBorder="1" applyAlignment="1">
      <alignment horizontal="center" vertical="center" wrapText="1"/>
    </xf>
    <xf numFmtId="0" fontId="15" fillId="0" borderId="8" xfId="3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5" fontId="8" fillId="0" borderId="9" xfId="2" applyNumberFormat="1" applyFont="1" applyFill="1" applyBorder="1" applyAlignment="1">
      <alignment horizontal="center" vertical="center"/>
    </xf>
    <xf numFmtId="165" fontId="3" fillId="0" borderId="6" xfId="2" applyNumberFormat="1" applyFont="1" applyFill="1" applyBorder="1" applyAlignment="1">
      <alignment horizontal="center" vertical="center"/>
    </xf>
    <xf numFmtId="165" fontId="2" fillId="0" borderId="6" xfId="2" applyNumberFormat="1" applyFont="1" applyFill="1" applyBorder="1" applyAlignment="1">
      <alignment horizontal="center" vertical="center"/>
    </xf>
    <xf numFmtId="165" fontId="2" fillId="0" borderId="9" xfId="2" applyNumberFormat="1" applyFont="1" applyFill="1" applyBorder="1" applyAlignment="1">
      <alignment horizontal="center" vertical="center"/>
    </xf>
    <xf numFmtId="165" fontId="2" fillId="0" borderId="11" xfId="2" applyNumberFormat="1" applyFont="1" applyFill="1" applyBorder="1" applyAlignment="1">
      <alignment horizontal="center" vertical="center"/>
    </xf>
    <xf numFmtId="165" fontId="2" fillId="0" borderId="14" xfId="2" applyNumberFormat="1" applyFont="1" applyFill="1" applyBorder="1" applyAlignment="1">
      <alignment horizontal="center" vertical="center" wrapText="1"/>
    </xf>
    <xf numFmtId="165" fontId="2" fillId="0" borderId="6" xfId="2" applyNumberFormat="1" applyFont="1" applyFill="1" applyBorder="1" applyAlignment="1">
      <alignment horizontal="center" vertical="center" wrapText="1"/>
    </xf>
    <xf numFmtId="165" fontId="2" fillId="0" borderId="9" xfId="2" applyNumberFormat="1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center" vertical="center"/>
    </xf>
    <xf numFmtId="165" fontId="2" fillId="0" borderId="27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left" vertical="center" wrapText="1"/>
    </xf>
    <xf numFmtId="165" fontId="17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center" vertical="center" wrapText="1"/>
    </xf>
    <xf numFmtId="0" fontId="13" fillId="0" borderId="0" xfId="3" applyFont="1" applyFill="1"/>
    <xf numFmtId="164" fontId="13" fillId="0" borderId="0" xfId="1" applyFont="1" applyFill="1"/>
    <xf numFmtId="4" fontId="13" fillId="0" borderId="0" xfId="3" applyNumberFormat="1" applyFont="1" applyFill="1"/>
    <xf numFmtId="10" fontId="16" fillId="0" borderId="6" xfId="2" applyNumberFormat="1" applyFont="1" applyFill="1" applyBorder="1" applyAlignment="1">
      <alignment horizontal="center" vertical="center"/>
    </xf>
    <xf numFmtId="10" fontId="16" fillId="0" borderId="9" xfId="2" applyNumberFormat="1" applyFont="1" applyFill="1" applyBorder="1" applyAlignment="1">
      <alignment horizontal="center" vertical="center"/>
    </xf>
    <xf numFmtId="10" fontId="16" fillId="0" borderId="11" xfId="2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24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6" fillId="0" borderId="24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5" xfId="3" applyFont="1" applyFill="1" applyBorder="1" applyAlignment="1">
      <alignment horizontal="center" vertical="center" wrapText="1"/>
    </xf>
    <xf numFmtId="49" fontId="10" fillId="0" borderId="12" xfId="3" applyNumberFormat="1" applyFont="1" applyFill="1" applyBorder="1" applyAlignment="1">
      <alignment horizontal="center" vertical="center"/>
    </xf>
    <xf numFmtId="49" fontId="10" fillId="0" borderId="13" xfId="3" applyNumberFormat="1" applyFont="1" applyFill="1" applyBorder="1" applyAlignment="1">
      <alignment horizontal="center" vertical="center"/>
    </xf>
    <xf numFmtId="49" fontId="10" fillId="0" borderId="21" xfId="3" applyNumberFormat="1" applyFont="1" applyFill="1" applyBorder="1" applyAlignment="1">
      <alignment horizontal="center" vertical="center"/>
    </xf>
    <xf numFmtId="49" fontId="10" fillId="0" borderId="22" xfId="3" applyNumberFormat="1" applyFont="1" applyFill="1" applyBorder="1" applyAlignment="1">
      <alignment horizontal="center" vertical="center"/>
    </xf>
    <xf numFmtId="0" fontId="11" fillId="0" borderId="23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14" fillId="0" borderId="24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5" fillId="0" borderId="29" xfId="3" applyFont="1" applyFill="1" applyBorder="1" applyAlignment="1">
      <alignment horizontal="center" vertical="center" wrapText="1"/>
    </xf>
    <xf numFmtId="0" fontId="15" fillId="0" borderId="14" xfId="3" applyFont="1" applyFill="1" applyBorder="1" applyAlignment="1">
      <alignment horizontal="center" vertical="center" wrapText="1"/>
    </xf>
    <xf numFmtId="0" fontId="14" fillId="0" borderId="25" xfId="3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top"/>
    </xf>
    <xf numFmtId="0" fontId="18" fillId="3" borderId="0" xfId="0" applyFont="1" applyFill="1" applyAlignment="1">
      <alignment horizontal="right" vertical="center"/>
    </xf>
    <xf numFmtId="0" fontId="12" fillId="0" borderId="0" xfId="3" applyFont="1" applyAlignment="1">
      <alignment horizontal="right"/>
    </xf>
    <xf numFmtId="0" fontId="4" fillId="0" borderId="0" xfId="3" applyFont="1" applyFill="1" applyAlignment="1">
      <alignment vertical="center" wrapText="1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6"/>
  <sheetViews>
    <sheetView tabSelected="1" view="pageBreakPreview" topLeftCell="A360" zoomScale="60" zoomScaleNormal="60" workbookViewId="0">
      <selection activeCell="B106" sqref="B106"/>
    </sheetView>
  </sheetViews>
  <sheetFormatPr defaultColWidth="10.28515625" defaultRowHeight="15.75" outlineLevelRow="1" outlineLevelCol="1" x14ac:dyDescent="0.25"/>
  <cols>
    <col min="1" max="1" width="10.140625" style="45" customWidth="1"/>
    <col min="2" max="2" width="85.28515625" style="46" customWidth="1"/>
    <col min="3" max="3" width="12.28515625" style="47" customWidth="1"/>
    <col min="4" max="4" width="17.85546875" style="28" customWidth="1"/>
    <col min="5" max="5" width="15" style="101" customWidth="1" outlineLevel="1"/>
    <col min="6" max="6" width="19.28515625" style="28" customWidth="1" outlineLevel="1"/>
    <col min="7" max="7" width="19.28515625" style="28" customWidth="1"/>
    <col min="8" max="8" width="92.7109375" style="28" customWidth="1" outlineLevel="1"/>
    <col min="9" max="9" width="14.7109375" style="28" bestFit="1" customWidth="1"/>
    <col min="10" max="10" width="13.7109375" style="28" customWidth="1"/>
    <col min="11" max="79" width="10.28515625" style="28"/>
    <col min="80" max="80" width="10.140625" style="28" customWidth="1"/>
    <col min="81" max="81" width="85.28515625" style="28" customWidth="1"/>
    <col min="82" max="82" width="12.28515625" style="28" customWidth="1"/>
    <col min="83" max="86" width="14.42578125" style="28" customWidth="1"/>
    <col min="87" max="87" width="20.42578125" style="28" customWidth="1"/>
    <col min="88" max="88" width="15.140625" style="28" customWidth="1"/>
    <col min="89" max="89" width="19.85546875" style="28" customWidth="1"/>
    <col min="90" max="90" width="15" style="28" customWidth="1"/>
    <col min="91" max="91" width="18.85546875" style="28" customWidth="1"/>
    <col min="92" max="92" width="15" style="28" customWidth="1"/>
    <col min="93" max="93" width="18.85546875" style="28" customWidth="1"/>
    <col min="94" max="94" width="15" style="28" customWidth="1"/>
    <col min="95" max="95" width="18.85546875" style="28" customWidth="1"/>
    <col min="96" max="96" width="15" style="28" customWidth="1"/>
    <col min="97" max="97" width="18.85546875" style="28" customWidth="1"/>
    <col min="98" max="98" width="15" style="28" customWidth="1"/>
    <col min="99" max="99" width="18.85546875" style="28" customWidth="1"/>
    <col min="100" max="100" width="15.140625" style="28" customWidth="1"/>
    <col min="101" max="101" width="19.5703125" style="28" customWidth="1"/>
    <col min="102" max="102" width="105" style="28" customWidth="1"/>
    <col min="103" max="103" width="179.85546875" style="28" customWidth="1"/>
    <col min="104" max="335" width="10.28515625" style="28"/>
    <col min="336" max="336" width="10.140625" style="28" customWidth="1"/>
    <col min="337" max="337" width="85.28515625" style="28" customWidth="1"/>
    <col min="338" max="338" width="12.28515625" style="28" customWidth="1"/>
    <col min="339" max="342" width="14.42578125" style="28" customWidth="1"/>
    <col min="343" max="343" width="20.42578125" style="28" customWidth="1"/>
    <col min="344" max="344" width="15.140625" style="28" customWidth="1"/>
    <col min="345" max="345" width="19.85546875" style="28" customWidth="1"/>
    <col min="346" max="346" width="15" style="28" customWidth="1"/>
    <col min="347" max="347" width="18.85546875" style="28" customWidth="1"/>
    <col min="348" max="348" width="15" style="28" customWidth="1"/>
    <col min="349" max="349" width="18.85546875" style="28" customWidth="1"/>
    <col min="350" max="350" width="15" style="28" customWidth="1"/>
    <col min="351" max="351" width="18.85546875" style="28" customWidth="1"/>
    <col min="352" max="352" width="15" style="28" customWidth="1"/>
    <col min="353" max="353" width="18.85546875" style="28" customWidth="1"/>
    <col min="354" max="354" width="15" style="28" customWidth="1"/>
    <col min="355" max="355" width="18.85546875" style="28" customWidth="1"/>
    <col min="356" max="356" width="15.140625" style="28" customWidth="1"/>
    <col min="357" max="357" width="19.5703125" style="28" customWidth="1"/>
    <col min="358" max="358" width="105" style="28" customWidth="1"/>
    <col min="359" max="359" width="179.85546875" style="28" customWidth="1"/>
    <col min="360" max="591" width="10.28515625" style="28"/>
    <col min="592" max="592" width="10.140625" style="28" customWidth="1"/>
    <col min="593" max="593" width="85.28515625" style="28" customWidth="1"/>
    <col min="594" max="594" width="12.28515625" style="28" customWidth="1"/>
    <col min="595" max="598" width="14.42578125" style="28" customWidth="1"/>
    <col min="599" max="599" width="20.42578125" style="28" customWidth="1"/>
    <col min="600" max="600" width="15.140625" style="28" customWidth="1"/>
    <col min="601" max="601" width="19.85546875" style="28" customWidth="1"/>
    <col min="602" max="602" width="15" style="28" customWidth="1"/>
    <col min="603" max="603" width="18.85546875" style="28" customWidth="1"/>
    <col min="604" max="604" width="15" style="28" customWidth="1"/>
    <col min="605" max="605" width="18.85546875" style="28" customWidth="1"/>
    <col min="606" max="606" width="15" style="28" customWidth="1"/>
    <col min="607" max="607" width="18.85546875" style="28" customWidth="1"/>
    <col min="608" max="608" width="15" style="28" customWidth="1"/>
    <col min="609" max="609" width="18.85546875" style="28" customWidth="1"/>
    <col min="610" max="610" width="15" style="28" customWidth="1"/>
    <col min="611" max="611" width="18.85546875" style="28" customWidth="1"/>
    <col min="612" max="612" width="15.140625" style="28" customWidth="1"/>
    <col min="613" max="613" width="19.5703125" style="28" customWidth="1"/>
    <col min="614" max="614" width="105" style="28" customWidth="1"/>
    <col min="615" max="615" width="179.85546875" style="28" customWidth="1"/>
    <col min="616" max="847" width="10.28515625" style="28"/>
    <col min="848" max="848" width="10.140625" style="28" customWidth="1"/>
    <col min="849" max="849" width="85.28515625" style="28" customWidth="1"/>
    <col min="850" max="850" width="12.28515625" style="28" customWidth="1"/>
    <col min="851" max="854" width="14.42578125" style="28" customWidth="1"/>
    <col min="855" max="855" width="20.42578125" style="28" customWidth="1"/>
    <col min="856" max="856" width="15.140625" style="28" customWidth="1"/>
    <col min="857" max="857" width="19.85546875" style="28" customWidth="1"/>
    <col min="858" max="858" width="15" style="28" customWidth="1"/>
    <col min="859" max="859" width="18.85546875" style="28" customWidth="1"/>
    <col min="860" max="860" width="15" style="28" customWidth="1"/>
    <col min="861" max="861" width="18.85546875" style="28" customWidth="1"/>
    <col min="862" max="862" width="15" style="28" customWidth="1"/>
    <col min="863" max="863" width="18.85546875" style="28" customWidth="1"/>
    <col min="864" max="864" width="15" style="28" customWidth="1"/>
    <col min="865" max="865" width="18.85546875" style="28" customWidth="1"/>
    <col min="866" max="866" width="15" style="28" customWidth="1"/>
    <col min="867" max="867" width="18.85546875" style="28" customWidth="1"/>
    <col min="868" max="868" width="15.140625" style="28" customWidth="1"/>
    <col min="869" max="869" width="19.5703125" style="28" customWidth="1"/>
    <col min="870" max="870" width="105" style="28" customWidth="1"/>
    <col min="871" max="871" width="179.85546875" style="28" customWidth="1"/>
    <col min="872" max="1103" width="10.28515625" style="28"/>
    <col min="1104" max="1104" width="10.140625" style="28" customWidth="1"/>
    <col min="1105" max="1105" width="85.28515625" style="28" customWidth="1"/>
    <col min="1106" max="1106" width="12.28515625" style="28" customWidth="1"/>
    <col min="1107" max="1110" width="14.42578125" style="28" customWidth="1"/>
    <col min="1111" max="1111" width="20.42578125" style="28" customWidth="1"/>
    <col min="1112" max="1112" width="15.140625" style="28" customWidth="1"/>
    <col min="1113" max="1113" width="19.85546875" style="28" customWidth="1"/>
    <col min="1114" max="1114" width="15" style="28" customWidth="1"/>
    <col min="1115" max="1115" width="18.85546875" style="28" customWidth="1"/>
    <col min="1116" max="1116" width="15" style="28" customWidth="1"/>
    <col min="1117" max="1117" width="18.85546875" style="28" customWidth="1"/>
    <col min="1118" max="1118" width="15" style="28" customWidth="1"/>
    <col min="1119" max="1119" width="18.85546875" style="28" customWidth="1"/>
    <col min="1120" max="1120" width="15" style="28" customWidth="1"/>
    <col min="1121" max="1121" width="18.85546875" style="28" customWidth="1"/>
    <col min="1122" max="1122" width="15" style="28" customWidth="1"/>
    <col min="1123" max="1123" width="18.85546875" style="28" customWidth="1"/>
    <col min="1124" max="1124" width="15.140625" style="28" customWidth="1"/>
    <col min="1125" max="1125" width="19.5703125" style="28" customWidth="1"/>
    <col min="1126" max="1126" width="105" style="28" customWidth="1"/>
    <col min="1127" max="1127" width="179.85546875" style="28" customWidth="1"/>
    <col min="1128" max="1359" width="10.28515625" style="28"/>
    <col min="1360" max="1360" width="10.140625" style="28" customWidth="1"/>
    <col min="1361" max="1361" width="85.28515625" style="28" customWidth="1"/>
    <col min="1362" max="1362" width="12.28515625" style="28" customWidth="1"/>
    <col min="1363" max="1366" width="14.42578125" style="28" customWidth="1"/>
    <col min="1367" max="1367" width="20.42578125" style="28" customWidth="1"/>
    <col min="1368" max="1368" width="15.140625" style="28" customWidth="1"/>
    <col min="1369" max="1369" width="19.85546875" style="28" customWidth="1"/>
    <col min="1370" max="1370" width="15" style="28" customWidth="1"/>
    <col min="1371" max="1371" width="18.85546875" style="28" customWidth="1"/>
    <col min="1372" max="1372" width="15" style="28" customWidth="1"/>
    <col min="1373" max="1373" width="18.85546875" style="28" customWidth="1"/>
    <col min="1374" max="1374" width="15" style="28" customWidth="1"/>
    <col min="1375" max="1375" width="18.85546875" style="28" customWidth="1"/>
    <col min="1376" max="1376" width="15" style="28" customWidth="1"/>
    <col min="1377" max="1377" width="18.85546875" style="28" customWidth="1"/>
    <col min="1378" max="1378" width="15" style="28" customWidth="1"/>
    <col min="1379" max="1379" width="18.85546875" style="28" customWidth="1"/>
    <col min="1380" max="1380" width="15.140625" style="28" customWidth="1"/>
    <col min="1381" max="1381" width="19.5703125" style="28" customWidth="1"/>
    <col min="1382" max="1382" width="105" style="28" customWidth="1"/>
    <col min="1383" max="1383" width="179.85546875" style="28" customWidth="1"/>
    <col min="1384" max="1615" width="10.28515625" style="28"/>
    <col min="1616" max="1616" width="10.140625" style="28" customWidth="1"/>
    <col min="1617" max="1617" width="85.28515625" style="28" customWidth="1"/>
    <col min="1618" max="1618" width="12.28515625" style="28" customWidth="1"/>
    <col min="1619" max="1622" width="14.42578125" style="28" customWidth="1"/>
    <col min="1623" max="1623" width="20.42578125" style="28" customWidth="1"/>
    <col min="1624" max="1624" width="15.140625" style="28" customWidth="1"/>
    <col min="1625" max="1625" width="19.85546875" style="28" customWidth="1"/>
    <col min="1626" max="1626" width="15" style="28" customWidth="1"/>
    <col min="1627" max="1627" width="18.85546875" style="28" customWidth="1"/>
    <col min="1628" max="1628" width="15" style="28" customWidth="1"/>
    <col min="1629" max="1629" width="18.85546875" style="28" customWidth="1"/>
    <col min="1630" max="1630" width="15" style="28" customWidth="1"/>
    <col min="1631" max="1631" width="18.85546875" style="28" customWidth="1"/>
    <col min="1632" max="1632" width="15" style="28" customWidth="1"/>
    <col min="1633" max="1633" width="18.85546875" style="28" customWidth="1"/>
    <col min="1634" max="1634" width="15" style="28" customWidth="1"/>
    <col min="1635" max="1635" width="18.85546875" style="28" customWidth="1"/>
    <col min="1636" max="1636" width="15.140625" style="28" customWidth="1"/>
    <col min="1637" max="1637" width="19.5703125" style="28" customWidth="1"/>
    <col min="1638" max="1638" width="105" style="28" customWidth="1"/>
    <col min="1639" max="1639" width="179.85546875" style="28" customWidth="1"/>
    <col min="1640" max="1871" width="10.28515625" style="28"/>
    <col min="1872" max="1872" width="10.140625" style="28" customWidth="1"/>
    <col min="1873" max="1873" width="85.28515625" style="28" customWidth="1"/>
    <col min="1874" max="1874" width="12.28515625" style="28" customWidth="1"/>
    <col min="1875" max="1878" width="14.42578125" style="28" customWidth="1"/>
    <col min="1879" max="1879" width="20.42578125" style="28" customWidth="1"/>
    <col min="1880" max="1880" width="15.140625" style="28" customWidth="1"/>
    <col min="1881" max="1881" width="19.85546875" style="28" customWidth="1"/>
    <col min="1882" max="1882" width="15" style="28" customWidth="1"/>
    <col min="1883" max="1883" width="18.85546875" style="28" customWidth="1"/>
    <col min="1884" max="1884" width="15" style="28" customWidth="1"/>
    <col min="1885" max="1885" width="18.85546875" style="28" customWidth="1"/>
    <col min="1886" max="1886" width="15" style="28" customWidth="1"/>
    <col min="1887" max="1887" width="18.85546875" style="28" customWidth="1"/>
    <col min="1888" max="1888" width="15" style="28" customWidth="1"/>
    <col min="1889" max="1889" width="18.85546875" style="28" customWidth="1"/>
    <col min="1890" max="1890" width="15" style="28" customWidth="1"/>
    <col min="1891" max="1891" width="18.85546875" style="28" customWidth="1"/>
    <col min="1892" max="1892" width="15.140625" style="28" customWidth="1"/>
    <col min="1893" max="1893" width="19.5703125" style="28" customWidth="1"/>
    <col min="1894" max="1894" width="105" style="28" customWidth="1"/>
    <col min="1895" max="1895" width="179.85546875" style="28" customWidth="1"/>
    <col min="1896" max="2127" width="10.28515625" style="28"/>
    <col min="2128" max="2128" width="10.140625" style="28" customWidth="1"/>
    <col min="2129" max="2129" width="85.28515625" style="28" customWidth="1"/>
    <col min="2130" max="2130" width="12.28515625" style="28" customWidth="1"/>
    <col min="2131" max="2134" width="14.42578125" style="28" customWidth="1"/>
    <col min="2135" max="2135" width="20.42578125" style="28" customWidth="1"/>
    <col min="2136" max="2136" width="15.140625" style="28" customWidth="1"/>
    <col min="2137" max="2137" width="19.85546875" style="28" customWidth="1"/>
    <col min="2138" max="2138" width="15" style="28" customWidth="1"/>
    <col min="2139" max="2139" width="18.85546875" style="28" customWidth="1"/>
    <col min="2140" max="2140" width="15" style="28" customWidth="1"/>
    <col min="2141" max="2141" width="18.85546875" style="28" customWidth="1"/>
    <col min="2142" max="2142" width="15" style="28" customWidth="1"/>
    <col min="2143" max="2143" width="18.85546875" style="28" customWidth="1"/>
    <col min="2144" max="2144" width="15" style="28" customWidth="1"/>
    <col min="2145" max="2145" width="18.85546875" style="28" customWidth="1"/>
    <col min="2146" max="2146" width="15" style="28" customWidth="1"/>
    <col min="2147" max="2147" width="18.85546875" style="28" customWidth="1"/>
    <col min="2148" max="2148" width="15.140625" style="28" customWidth="1"/>
    <col min="2149" max="2149" width="19.5703125" style="28" customWidth="1"/>
    <col min="2150" max="2150" width="105" style="28" customWidth="1"/>
    <col min="2151" max="2151" width="179.85546875" style="28" customWidth="1"/>
    <col min="2152" max="2383" width="10.28515625" style="28"/>
    <col min="2384" max="2384" width="10.140625" style="28" customWidth="1"/>
    <col min="2385" max="2385" width="85.28515625" style="28" customWidth="1"/>
    <col min="2386" max="2386" width="12.28515625" style="28" customWidth="1"/>
    <col min="2387" max="2390" width="14.42578125" style="28" customWidth="1"/>
    <col min="2391" max="2391" width="20.42578125" style="28" customWidth="1"/>
    <col min="2392" max="2392" width="15.140625" style="28" customWidth="1"/>
    <col min="2393" max="2393" width="19.85546875" style="28" customWidth="1"/>
    <col min="2394" max="2394" width="15" style="28" customWidth="1"/>
    <col min="2395" max="2395" width="18.85546875" style="28" customWidth="1"/>
    <col min="2396" max="2396" width="15" style="28" customWidth="1"/>
    <col min="2397" max="2397" width="18.85546875" style="28" customWidth="1"/>
    <col min="2398" max="2398" width="15" style="28" customWidth="1"/>
    <col min="2399" max="2399" width="18.85546875" style="28" customWidth="1"/>
    <col min="2400" max="2400" width="15" style="28" customWidth="1"/>
    <col min="2401" max="2401" width="18.85546875" style="28" customWidth="1"/>
    <col min="2402" max="2402" width="15" style="28" customWidth="1"/>
    <col min="2403" max="2403" width="18.85546875" style="28" customWidth="1"/>
    <col min="2404" max="2404" width="15.140625" style="28" customWidth="1"/>
    <col min="2405" max="2405" width="19.5703125" style="28" customWidth="1"/>
    <col min="2406" max="2406" width="105" style="28" customWidth="1"/>
    <col min="2407" max="2407" width="179.85546875" style="28" customWidth="1"/>
    <col min="2408" max="2639" width="10.28515625" style="28"/>
    <col min="2640" max="2640" width="10.140625" style="28" customWidth="1"/>
    <col min="2641" max="2641" width="85.28515625" style="28" customWidth="1"/>
    <col min="2642" max="2642" width="12.28515625" style="28" customWidth="1"/>
    <col min="2643" max="2646" width="14.42578125" style="28" customWidth="1"/>
    <col min="2647" max="2647" width="20.42578125" style="28" customWidth="1"/>
    <col min="2648" max="2648" width="15.140625" style="28" customWidth="1"/>
    <col min="2649" max="2649" width="19.85546875" style="28" customWidth="1"/>
    <col min="2650" max="2650" width="15" style="28" customWidth="1"/>
    <col min="2651" max="2651" width="18.85546875" style="28" customWidth="1"/>
    <col min="2652" max="2652" width="15" style="28" customWidth="1"/>
    <col min="2653" max="2653" width="18.85546875" style="28" customWidth="1"/>
    <col min="2654" max="2654" width="15" style="28" customWidth="1"/>
    <col min="2655" max="2655" width="18.85546875" style="28" customWidth="1"/>
    <col min="2656" max="2656" width="15" style="28" customWidth="1"/>
    <col min="2657" max="2657" width="18.85546875" style="28" customWidth="1"/>
    <col min="2658" max="2658" width="15" style="28" customWidth="1"/>
    <col min="2659" max="2659" width="18.85546875" style="28" customWidth="1"/>
    <col min="2660" max="2660" width="15.140625" style="28" customWidth="1"/>
    <col min="2661" max="2661" width="19.5703125" style="28" customWidth="1"/>
    <col min="2662" max="2662" width="105" style="28" customWidth="1"/>
    <col min="2663" max="2663" width="179.85546875" style="28" customWidth="1"/>
    <col min="2664" max="2895" width="10.28515625" style="28"/>
    <col min="2896" max="2896" width="10.140625" style="28" customWidth="1"/>
    <col min="2897" max="2897" width="85.28515625" style="28" customWidth="1"/>
    <col min="2898" max="2898" width="12.28515625" style="28" customWidth="1"/>
    <col min="2899" max="2902" width="14.42578125" style="28" customWidth="1"/>
    <col min="2903" max="2903" width="20.42578125" style="28" customWidth="1"/>
    <col min="2904" max="2904" width="15.140625" style="28" customWidth="1"/>
    <col min="2905" max="2905" width="19.85546875" style="28" customWidth="1"/>
    <col min="2906" max="2906" width="15" style="28" customWidth="1"/>
    <col min="2907" max="2907" width="18.85546875" style="28" customWidth="1"/>
    <col min="2908" max="2908" width="15" style="28" customWidth="1"/>
    <col min="2909" max="2909" width="18.85546875" style="28" customWidth="1"/>
    <col min="2910" max="2910" width="15" style="28" customWidth="1"/>
    <col min="2911" max="2911" width="18.85546875" style="28" customWidth="1"/>
    <col min="2912" max="2912" width="15" style="28" customWidth="1"/>
    <col min="2913" max="2913" width="18.85546875" style="28" customWidth="1"/>
    <col min="2914" max="2914" width="15" style="28" customWidth="1"/>
    <col min="2915" max="2915" width="18.85546875" style="28" customWidth="1"/>
    <col min="2916" max="2916" width="15.140625" style="28" customWidth="1"/>
    <col min="2917" max="2917" width="19.5703125" style="28" customWidth="1"/>
    <col min="2918" max="2918" width="105" style="28" customWidth="1"/>
    <col min="2919" max="2919" width="179.85546875" style="28" customWidth="1"/>
    <col min="2920" max="3151" width="10.28515625" style="28"/>
    <col min="3152" max="3152" width="10.140625" style="28" customWidth="1"/>
    <col min="3153" max="3153" width="85.28515625" style="28" customWidth="1"/>
    <col min="3154" max="3154" width="12.28515625" style="28" customWidth="1"/>
    <col min="3155" max="3158" width="14.42578125" style="28" customWidth="1"/>
    <col min="3159" max="3159" width="20.42578125" style="28" customWidth="1"/>
    <col min="3160" max="3160" width="15.140625" style="28" customWidth="1"/>
    <col min="3161" max="3161" width="19.85546875" style="28" customWidth="1"/>
    <col min="3162" max="3162" width="15" style="28" customWidth="1"/>
    <col min="3163" max="3163" width="18.85546875" style="28" customWidth="1"/>
    <col min="3164" max="3164" width="15" style="28" customWidth="1"/>
    <col min="3165" max="3165" width="18.85546875" style="28" customWidth="1"/>
    <col min="3166" max="3166" width="15" style="28" customWidth="1"/>
    <col min="3167" max="3167" width="18.85546875" style="28" customWidth="1"/>
    <col min="3168" max="3168" width="15" style="28" customWidth="1"/>
    <col min="3169" max="3169" width="18.85546875" style="28" customWidth="1"/>
    <col min="3170" max="3170" width="15" style="28" customWidth="1"/>
    <col min="3171" max="3171" width="18.85546875" style="28" customWidth="1"/>
    <col min="3172" max="3172" width="15.140625" style="28" customWidth="1"/>
    <col min="3173" max="3173" width="19.5703125" style="28" customWidth="1"/>
    <col min="3174" max="3174" width="105" style="28" customWidth="1"/>
    <col min="3175" max="3175" width="179.85546875" style="28" customWidth="1"/>
    <col min="3176" max="3407" width="10.28515625" style="28"/>
    <col min="3408" max="3408" width="10.140625" style="28" customWidth="1"/>
    <col min="3409" max="3409" width="85.28515625" style="28" customWidth="1"/>
    <col min="3410" max="3410" width="12.28515625" style="28" customWidth="1"/>
    <col min="3411" max="3414" width="14.42578125" style="28" customWidth="1"/>
    <col min="3415" max="3415" width="20.42578125" style="28" customWidth="1"/>
    <col min="3416" max="3416" width="15.140625" style="28" customWidth="1"/>
    <col min="3417" max="3417" width="19.85546875" style="28" customWidth="1"/>
    <col min="3418" max="3418" width="15" style="28" customWidth="1"/>
    <col min="3419" max="3419" width="18.85546875" style="28" customWidth="1"/>
    <col min="3420" max="3420" width="15" style="28" customWidth="1"/>
    <col min="3421" max="3421" width="18.85546875" style="28" customWidth="1"/>
    <col min="3422" max="3422" width="15" style="28" customWidth="1"/>
    <col min="3423" max="3423" width="18.85546875" style="28" customWidth="1"/>
    <col min="3424" max="3424" width="15" style="28" customWidth="1"/>
    <col min="3425" max="3425" width="18.85546875" style="28" customWidth="1"/>
    <col min="3426" max="3426" width="15" style="28" customWidth="1"/>
    <col min="3427" max="3427" width="18.85546875" style="28" customWidth="1"/>
    <col min="3428" max="3428" width="15.140625" style="28" customWidth="1"/>
    <col min="3429" max="3429" width="19.5703125" style="28" customWidth="1"/>
    <col min="3430" max="3430" width="105" style="28" customWidth="1"/>
    <col min="3431" max="3431" width="179.85546875" style="28" customWidth="1"/>
    <col min="3432" max="3663" width="10.28515625" style="28"/>
    <col min="3664" max="3664" width="10.140625" style="28" customWidth="1"/>
    <col min="3665" max="3665" width="85.28515625" style="28" customWidth="1"/>
    <col min="3666" max="3666" width="12.28515625" style="28" customWidth="1"/>
    <col min="3667" max="3670" width="14.42578125" style="28" customWidth="1"/>
    <col min="3671" max="3671" width="20.42578125" style="28" customWidth="1"/>
    <col min="3672" max="3672" width="15.140625" style="28" customWidth="1"/>
    <col min="3673" max="3673" width="19.85546875" style="28" customWidth="1"/>
    <col min="3674" max="3674" width="15" style="28" customWidth="1"/>
    <col min="3675" max="3675" width="18.85546875" style="28" customWidth="1"/>
    <col min="3676" max="3676" width="15" style="28" customWidth="1"/>
    <col min="3677" max="3677" width="18.85546875" style="28" customWidth="1"/>
    <col min="3678" max="3678" width="15" style="28" customWidth="1"/>
    <col min="3679" max="3679" width="18.85546875" style="28" customWidth="1"/>
    <col min="3680" max="3680" width="15" style="28" customWidth="1"/>
    <col min="3681" max="3681" width="18.85546875" style="28" customWidth="1"/>
    <col min="3682" max="3682" width="15" style="28" customWidth="1"/>
    <col min="3683" max="3683" width="18.85546875" style="28" customWidth="1"/>
    <col min="3684" max="3684" width="15.140625" style="28" customWidth="1"/>
    <col min="3685" max="3685" width="19.5703125" style="28" customWidth="1"/>
    <col min="3686" max="3686" width="105" style="28" customWidth="1"/>
    <col min="3687" max="3687" width="179.85546875" style="28" customWidth="1"/>
    <col min="3688" max="3919" width="10.28515625" style="28"/>
    <col min="3920" max="3920" width="10.140625" style="28" customWidth="1"/>
    <col min="3921" max="3921" width="85.28515625" style="28" customWidth="1"/>
    <col min="3922" max="3922" width="12.28515625" style="28" customWidth="1"/>
    <col min="3923" max="3926" width="14.42578125" style="28" customWidth="1"/>
    <col min="3927" max="3927" width="20.42578125" style="28" customWidth="1"/>
    <col min="3928" max="3928" width="15.140625" style="28" customWidth="1"/>
    <col min="3929" max="3929" width="19.85546875" style="28" customWidth="1"/>
    <col min="3930" max="3930" width="15" style="28" customWidth="1"/>
    <col min="3931" max="3931" width="18.85546875" style="28" customWidth="1"/>
    <col min="3932" max="3932" width="15" style="28" customWidth="1"/>
    <col min="3933" max="3933" width="18.85546875" style="28" customWidth="1"/>
    <col min="3934" max="3934" width="15" style="28" customWidth="1"/>
    <col min="3935" max="3935" width="18.85546875" style="28" customWidth="1"/>
    <col min="3936" max="3936" width="15" style="28" customWidth="1"/>
    <col min="3937" max="3937" width="18.85546875" style="28" customWidth="1"/>
    <col min="3938" max="3938" width="15" style="28" customWidth="1"/>
    <col min="3939" max="3939" width="18.85546875" style="28" customWidth="1"/>
    <col min="3940" max="3940" width="15.140625" style="28" customWidth="1"/>
    <col min="3941" max="3941" width="19.5703125" style="28" customWidth="1"/>
    <col min="3942" max="3942" width="105" style="28" customWidth="1"/>
    <col min="3943" max="3943" width="179.85546875" style="28" customWidth="1"/>
    <col min="3944" max="4175" width="10.28515625" style="28"/>
    <col min="4176" max="4176" width="10.140625" style="28" customWidth="1"/>
    <col min="4177" max="4177" width="85.28515625" style="28" customWidth="1"/>
    <col min="4178" max="4178" width="12.28515625" style="28" customWidth="1"/>
    <col min="4179" max="4182" width="14.42578125" style="28" customWidth="1"/>
    <col min="4183" max="4183" width="20.42578125" style="28" customWidth="1"/>
    <col min="4184" max="4184" width="15.140625" style="28" customWidth="1"/>
    <col min="4185" max="4185" width="19.85546875" style="28" customWidth="1"/>
    <col min="4186" max="4186" width="15" style="28" customWidth="1"/>
    <col min="4187" max="4187" width="18.85546875" style="28" customWidth="1"/>
    <col min="4188" max="4188" width="15" style="28" customWidth="1"/>
    <col min="4189" max="4189" width="18.85546875" style="28" customWidth="1"/>
    <col min="4190" max="4190" width="15" style="28" customWidth="1"/>
    <col min="4191" max="4191" width="18.85546875" style="28" customWidth="1"/>
    <col min="4192" max="4192" width="15" style="28" customWidth="1"/>
    <col min="4193" max="4193" width="18.85546875" style="28" customWidth="1"/>
    <col min="4194" max="4194" width="15" style="28" customWidth="1"/>
    <col min="4195" max="4195" width="18.85546875" style="28" customWidth="1"/>
    <col min="4196" max="4196" width="15.140625" style="28" customWidth="1"/>
    <col min="4197" max="4197" width="19.5703125" style="28" customWidth="1"/>
    <col min="4198" max="4198" width="105" style="28" customWidth="1"/>
    <col min="4199" max="4199" width="179.85546875" style="28" customWidth="1"/>
    <col min="4200" max="4431" width="10.28515625" style="28"/>
    <col min="4432" max="4432" width="10.140625" style="28" customWidth="1"/>
    <col min="4433" max="4433" width="85.28515625" style="28" customWidth="1"/>
    <col min="4434" max="4434" width="12.28515625" style="28" customWidth="1"/>
    <col min="4435" max="4438" width="14.42578125" style="28" customWidth="1"/>
    <col min="4439" max="4439" width="20.42578125" style="28" customWidth="1"/>
    <col min="4440" max="4440" width="15.140625" style="28" customWidth="1"/>
    <col min="4441" max="4441" width="19.85546875" style="28" customWidth="1"/>
    <col min="4442" max="4442" width="15" style="28" customWidth="1"/>
    <col min="4443" max="4443" width="18.85546875" style="28" customWidth="1"/>
    <col min="4444" max="4444" width="15" style="28" customWidth="1"/>
    <col min="4445" max="4445" width="18.85546875" style="28" customWidth="1"/>
    <col min="4446" max="4446" width="15" style="28" customWidth="1"/>
    <col min="4447" max="4447" width="18.85546875" style="28" customWidth="1"/>
    <col min="4448" max="4448" width="15" style="28" customWidth="1"/>
    <col min="4449" max="4449" width="18.85546875" style="28" customWidth="1"/>
    <col min="4450" max="4450" width="15" style="28" customWidth="1"/>
    <col min="4451" max="4451" width="18.85546875" style="28" customWidth="1"/>
    <col min="4452" max="4452" width="15.140625" style="28" customWidth="1"/>
    <col min="4453" max="4453" width="19.5703125" style="28" customWidth="1"/>
    <col min="4454" max="4454" width="105" style="28" customWidth="1"/>
    <col min="4455" max="4455" width="179.85546875" style="28" customWidth="1"/>
    <col min="4456" max="4687" width="10.28515625" style="28"/>
    <col min="4688" max="4688" width="10.140625" style="28" customWidth="1"/>
    <col min="4689" max="4689" width="85.28515625" style="28" customWidth="1"/>
    <col min="4690" max="4690" width="12.28515625" style="28" customWidth="1"/>
    <col min="4691" max="4694" width="14.42578125" style="28" customWidth="1"/>
    <col min="4695" max="4695" width="20.42578125" style="28" customWidth="1"/>
    <col min="4696" max="4696" width="15.140625" style="28" customWidth="1"/>
    <col min="4697" max="4697" width="19.85546875" style="28" customWidth="1"/>
    <col min="4698" max="4698" width="15" style="28" customWidth="1"/>
    <col min="4699" max="4699" width="18.85546875" style="28" customWidth="1"/>
    <col min="4700" max="4700" width="15" style="28" customWidth="1"/>
    <col min="4701" max="4701" width="18.85546875" style="28" customWidth="1"/>
    <col min="4702" max="4702" width="15" style="28" customWidth="1"/>
    <col min="4703" max="4703" width="18.85546875" style="28" customWidth="1"/>
    <col min="4704" max="4704" width="15" style="28" customWidth="1"/>
    <col min="4705" max="4705" width="18.85546875" style="28" customWidth="1"/>
    <col min="4706" max="4706" width="15" style="28" customWidth="1"/>
    <col min="4707" max="4707" width="18.85546875" style="28" customWidth="1"/>
    <col min="4708" max="4708" width="15.140625" style="28" customWidth="1"/>
    <col min="4709" max="4709" width="19.5703125" style="28" customWidth="1"/>
    <col min="4710" max="4710" width="105" style="28" customWidth="1"/>
    <col min="4711" max="4711" width="179.85546875" style="28" customWidth="1"/>
    <col min="4712" max="4943" width="10.28515625" style="28"/>
    <col min="4944" max="4944" width="10.140625" style="28" customWidth="1"/>
    <col min="4945" max="4945" width="85.28515625" style="28" customWidth="1"/>
    <col min="4946" max="4946" width="12.28515625" style="28" customWidth="1"/>
    <col min="4947" max="4950" width="14.42578125" style="28" customWidth="1"/>
    <col min="4951" max="4951" width="20.42578125" style="28" customWidth="1"/>
    <col min="4952" max="4952" width="15.140625" style="28" customWidth="1"/>
    <col min="4953" max="4953" width="19.85546875" style="28" customWidth="1"/>
    <col min="4954" max="4954" width="15" style="28" customWidth="1"/>
    <col min="4955" max="4955" width="18.85546875" style="28" customWidth="1"/>
    <col min="4956" max="4956" width="15" style="28" customWidth="1"/>
    <col min="4957" max="4957" width="18.85546875" style="28" customWidth="1"/>
    <col min="4958" max="4958" width="15" style="28" customWidth="1"/>
    <col min="4959" max="4959" width="18.85546875" style="28" customWidth="1"/>
    <col min="4960" max="4960" width="15" style="28" customWidth="1"/>
    <col min="4961" max="4961" width="18.85546875" style="28" customWidth="1"/>
    <col min="4962" max="4962" width="15" style="28" customWidth="1"/>
    <col min="4963" max="4963" width="18.85546875" style="28" customWidth="1"/>
    <col min="4964" max="4964" width="15.140625" style="28" customWidth="1"/>
    <col min="4965" max="4965" width="19.5703125" style="28" customWidth="1"/>
    <col min="4966" max="4966" width="105" style="28" customWidth="1"/>
    <col min="4967" max="4967" width="179.85546875" style="28" customWidth="1"/>
    <col min="4968" max="5199" width="10.28515625" style="28"/>
    <col min="5200" max="5200" width="10.140625" style="28" customWidth="1"/>
    <col min="5201" max="5201" width="85.28515625" style="28" customWidth="1"/>
    <col min="5202" max="5202" width="12.28515625" style="28" customWidth="1"/>
    <col min="5203" max="5206" width="14.42578125" style="28" customWidth="1"/>
    <col min="5207" max="5207" width="20.42578125" style="28" customWidth="1"/>
    <col min="5208" max="5208" width="15.140625" style="28" customWidth="1"/>
    <col min="5209" max="5209" width="19.85546875" style="28" customWidth="1"/>
    <col min="5210" max="5210" width="15" style="28" customWidth="1"/>
    <col min="5211" max="5211" width="18.85546875" style="28" customWidth="1"/>
    <col min="5212" max="5212" width="15" style="28" customWidth="1"/>
    <col min="5213" max="5213" width="18.85546875" style="28" customWidth="1"/>
    <col min="5214" max="5214" width="15" style="28" customWidth="1"/>
    <col min="5215" max="5215" width="18.85546875" style="28" customWidth="1"/>
    <col min="5216" max="5216" width="15" style="28" customWidth="1"/>
    <col min="5217" max="5217" width="18.85546875" style="28" customWidth="1"/>
    <col min="5218" max="5218" width="15" style="28" customWidth="1"/>
    <col min="5219" max="5219" width="18.85546875" style="28" customWidth="1"/>
    <col min="5220" max="5220" width="15.140625" style="28" customWidth="1"/>
    <col min="5221" max="5221" width="19.5703125" style="28" customWidth="1"/>
    <col min="5222" max="5222" width="105" style="28" customWidth="1"/>
    <col min="5223" max="5223" width="179.85546875" style="28" customWidth="1"/>
    <col min="5224" max="5455" width="10.28515625" style="28"/>
    <col min="5456" max="5456" width="10.140625" style="28" customWidth="1"/>
    <col min="5457" max="5457" width="85.28515625" style="28" customWidth="1"/>
    <col min="5458" max="5458" width="12.28515625" style="28" customWidth="1"/>
    <col min="5459" max="5462" width="14.42578125" style="28" customWidth="1"/>
    <col min="5463" max="5463" width="20.42578125" style="28" customWidth="1"/>
    <col min="5464" max="5464" width="15.140625" style="28" customWidth="1"/>
    <col min="5465" max="5465" width="19.85546875" style="28" customWidth="1"/>
    <col min="5466" max="5466" width="15" style="28" customWidth="1"/>
    <col min="5467" max="5467" width="18.85546875" style="28" customWidth="1"/>
    <col min="5468" max="5468" width="15" style="28" customWidth="1"/>
    <col min="5469" max="5469" width="18.85546875" style="28" customWidth="1"/>
    <col min="5470" max="5470" width="15" style="28" customWidth="1"/>
    <col min="5471" max="5471" width="18.85546875" style="28" customWidth="1"/>
    <col min="5472" max="5472" width="15" style="28" customWidth="1"/>
    <col min="5473" max="5473" width="18.85546875" style="28" customWidth="1"/>
    <col min="5474" max="5474" width="15" style="28" customWidth="1"/>
    <col min="5475" max="5475" width="18.85546875" style="28" customWidth="1"/>
    <col min="5476" max="5476" width="15.140625" style="28" customWidth="1"/>
    <col min="5477" max="5477" width="19.5703125" style="28" customWidth="1"/>
    <col min="5478" max="5478" width="105" style="28" customWidth="1"/>
    <col min="5479" max="5479" width="179.85546875" style="28" customWidth="1"/>
    <col min="5480" max="5711" width="10.28515625" style="28"/>
    <col min="5712" max="5712" width="10.140625" style="28" customWidth="1"/>
    <col min="5713" max="5713" width="85.28515625" style="28" customWidth="1"/>
    <col min="5714" max="5714" width="12.28515625" style="28" customWidth="1"/>
    <col min="5715" max="5718" width="14.42578125" style="28" customWidth="1"/>
    <col min="5719" max="5719" width="20.42578125" style="28" customWidth="1"/>
    <col min="5720" max="5720" width="15.140625" style="28" customWidth="1"/>
    <col min="5721" max="5721" width="19.85546875" style="28" customWidth="1"/>
    <col min="5722" max="5722" width="15" style="28" customWidth="1"/>
    <col min="5723" max="5723" width="18.85546875" style="28" customWidth="1"/>
    <col min="5724" max="5724" width="15" style="28" customWidth="1"/>
    <col min="5725" max="5725" width="18.85546875" style="28" customWidth="1"/>
    <col min="5726" max="5726" width="15" style="28" customWidth="1"/>
    <col min="5727" max="5727" width="18.85546875" style="28" customWidth="1"/>
    <col min="5728" max="5728" width="15" style="28" customWidth="1"/>
    <col min="5729" max="5729" width="18.85546875" style="28" customWidth="1"/>
    <col min="5730" max="5730" width="15" style="28" customWidth="1"/>
    <col min="5731" max="5731" width="18.85546875" style="28" customWidth="1"/>
    <col min="5732" max="5732" width="15.140625" style="28" customWidth="1"/>
    <col min="5733" max="5733" width="19.5703125" style="28" customWidth="1"/>
    <col min="5734" max="5734" width="105" style="28" customWidth="1"/>
    <col min="5735" max="5735" width="179.85546875" style="28" customWidth="1"/>
    <col min="5736" max="5967" width="10.28515625" style="28"/>
    <col min="5968" max="5968" width="10.140625" style="28" customWidth="1"/>
    <col min="5969" max="5969" width="85.28515625" style="28" customWidth="1"/>
    <col min="5970" max="5970" width="12.28515625" style="28" customWidth="1"/>
    <col min="5971" max="5974" width="14.42578125" style="28" customWidth="1"/>
    <col min="5975" max="5975" width="20.42578125" style="28" customWidth="1"/>
    <col min="5976" max="5976" width="15.140625" style="28" customWidth="1"/>
    <col min="5977" max="5977" width="19.85546875" style="28" customWidth="1"/>
    <col min="5978" max="5978" width="15" style="28" customWidth="1"/>
    <col min="5979" max="5979" width="18.85546875" style="28" customWidth="1"/>
    <col min="5980" max="5980" width="15" style="28" customWidth="1"/>
    <col min="5981" max="5981" width="18.85546875" style="28" customWidth="1"/>
    <col min="5982" max="5982" width="15" style="28" customWidth="1"/>
    <col min="5983" max="5983" width="18.85546875" style="28" customWidth="1"/>
    <col min="5984" max="5984" width="15" style="28" customWidth="1"/>
    <col min="5985" max="5985" width="18.85546875" style="28" customWidth="1"/>
    <col min="5986" max="5986" width="15" style="28" customWidth="1"/>
    <col min="5987" max="5987" width="18.85546875" style="28" customWidth="1"/>
    <col min="5988" max="5988" width="15.140625" style="28" customWidth="1"/>
    <col min="5989" max="5989" width="19.5703125" style="28" customWidth="1"/>
    <col min="5990" max="5990" width="105" style="28" customWidth="1"/>
    <col min="5991" max="5991" width="179.85546875" style="28" customWidth="1"/>
    <col min="5992" max="6223" width="10.28515625" style="28"/>
    <col min="6224" max="6224" width="10.140625" style="28" customWidth="1"/>
    <col min="6225" max="6225" width="85.28515625" style="28" customWidth="1"/>
    <col min="6226" max="6226" width="12.28515625" style="28" customWidth="1"/>
    <col min="6227" max="6230" width="14.42578125" style="28" customWidth="1"/>
    <col min="6231" max="6231" width="20.42578125" style="28" customWidth="1"/>
    <col min="6232" max="6232" width="15.140625" style="28" customWidth="1"/>
    <col min="6233" max="6233" width="19.85546875" style="28" customWidth="1"/>
    <col min="6234" max="6234" width="15" style="28" customWidth="1"/>
    <col min="6235" max="6235" width="18.85546875" style="28" customWidth="1"/>
    <col min="6236" max="6236" width="15" style="28" customWidth="1"/>
    <col min="6237" max="6237" width="18.85546875" style="28" customWidth="1"/>
    <col min="6238" max="6238" width="15" style="28" customWidth="1"/>
    <col min="6239" max="6239" width="18.85546875" style="28" customWidth="1"/>
    <col min="6240" max="6240" width="15" style="28" customWidth="1"/>
    <col min="6241" max="6241" width="18.85546875" style="28" customWidth="1"/>
    <col min="6242" max="6242" width="15" style="28" customWidth="1"/>
    <col min="6243" max="6243" width="18.85546875" style="28" customWidth="1"/>
    <col min="6244" max="6244" width="15.140625" style="28" customWidth="1"/>
    <col min="6245" max="6245" width="19.5703125" style="28" customWidth="1"/>
    <col min="6246" max="6246" width="105" style="28" customWidth="1"/>
    <col min="6247" max="6247" width="179.85546875" style="28" customWidth="1"/>
    <col min="6248" max="6479" width="10.28515625" style="28"/>
    <col min="6480" max="6480" width="10.140625" style="28" customWidth="1"/>
    <col min="6481" max="6481" width="85.28515625" style="28" customWidth="1"/>
    <col min="6482" max="6482" width="12.28515625" style="28" customWidth="1"/>
    <col min="6483" max="6486" width="14.42578125" style="28" customWidth="1"/>
    <col min="6487" max="6487" width="20.42578125" style="28" customWidth="1"/>
    <col min="6488" max="6488" width="15.140625" style="28" customWidth="1"/>
    <col min="6489" max="6489" width="19.85546875" style="28" customWidth="1"/>
    <col min="6490" max="6490" width="15" style="28" customWidth="1"/>
    <col min="6491" max="6491" width="18.85546875" style="28" customWidth="1"/>
    <col min="6492" max="6492" width="15" style="28" customWidth="1"/>
    <col min="6493" max="6493" width="18.85546875" style="28" customWidth="1"/>
    <col min="6494" max="6494" width="15" style="28" customWidth="1"/>
    <col min="6495" max="6495" width="18.85546875" style="28" customWidth="1"/>
    <col min="6496" max="6496" width="15" style="28" customWidth="1"/>
    <col min="6497" max="6497" width="18.85546875" style="28" customWidth="1"/>
    <col min="6498" max="6498" width="15" style="28" customWidth="1"/>
    <col min="6499" max="6499" width="18.85546875" style="28" customWidth="1"/>
    <col min="6500" max="6500" width="15.140625" style="28" customWidth="1"/>
    <col min="6501" max="6501" width="19.5703125" style="28" customWidth="1"/>
    <col min="6502" max="6502" width="105" style="28" customWidth="1"/>
    <col min="6503" max="6503" width="179.85546875" style="28" customWidth="1"/>
    <col min="6504" max="6735" width="10.28515625" style="28"/>
    <col min="6736" max="6736" width="10.140625" style="28" customWidth="1"/>
    <col min="6737" max="6737" width="85.28515625" style="28" customWidth="1"/>
    <col min="6738" max="6738" width="12.28515625" style="28" customWidth="1"/>
    <col min="6739" max="6742" width="14.42578125" style="28" customWidth="1"/>
    <col min="6743" max="6743" width="20.42578125" style="28" customWidth="1"/>
    <col min="6744" max="6744" width="15.140625" style="28" customWidth="1"/>
    <col min="6745" max="6745" width="19.85546875" style="28" customWidth="1"/>
    <col min="6746" max="6746" width="15" style="28" customWidth="1"/>
    <col min="6747" max="6747" width="18.85546875" style="28" customWidth="1"/>
    <col min="6748" max="6748" width="15" style="28" customWidth="1"/>
    <col min="6749" max="6749" width="18.85546875" style="28" customWidth="1"/>
    <col min="6750" max="6750" width="15" style="28" customWidth="1"/>
    <col min="6751" max="6751" width="18.85546875" style="28" customWidth="1"/>
    <col min="6752" max="6752" width="15" style="28" customWidth="1"/>
    <col min="6753" max="6753" width="18.85546875" style="28" customWidth="1"/>
    <col min="6754" max="6754" width="15" style="28" customWidth="1"/>
    <col min="6755" max="6755" width="18.85546875" style="28" customWidth="1"/>
    <col min="6756" max="6756" width="15.140625" style="28" customWidth="1"/>
    <col min="6757" max="6757" width="19.5703125" style="28" customWidth="1"/>
    <col min="6758" max="6758" width="105" style="28" customWidth="1"/>
    <col min="6759" max="6759" width="179.85546875" style="28" customWidth="1"/>
    <col min="6760" max="6991" width="10.28515625" style="28"/>
    <col min="6992" max="6992" width="10.140625" style="28" customWidth="1"/>
    <col min="6993" max="6993" width="85.28515625" style="28" customWidth="1"/>
    <col min="6994" max="6994" width="12.28515625" style="28" customWidth="1"/>
    <col min="6995" max="6998" width="14.42578125" style="28" customWidth="1"/>
    <col min="6999" max="6999" width="20.42578125" style="28" customWidth="1"/>
    <col min="7000" max="7000" width="15.140625" style="28" customWidth="1"/>
    <col min="7001" max="7001" width="19.85546875" style="28" customWidth="1"/>
    <col min="7002" max="7002" width="15" style="28" customWidth="1"/>
    <col min="7003" max="7003" width="18.85546875" style="28" customWidth="1"/>
    <col min="7004" max="7004" width="15" style="28" customWidth="1"/>
    <col min="7005" max="7005" width="18.85546875" style="28" customWidth="1"/>
    <col min="7006" max="7006" width="15" style="28" customWidth="1"/>
    <col min="7007" max="7007" width="18.85546875" style="28" customWidth="1"/>
    <col min="7008" max="7008" width="15" style="28" customWidth="1"/>
    <col min="7009" max="7009" width="18.85546875" style="28" customWidth="1"/>
    <col min="7010" max="7010" width="15" style="28" customWidth="1"/>
    <col min="7011" max="7011" width="18.85546875" style="28" customWidth="1"/>
    <col min="7012" max="7012" width="15.140625" style="28" customWidth="1"/>
    <col min="7013" max="7013" width="19.5703125" style="28" customWidth="1"/>
    <col min="7014" max="7014" width="105" style="28" customWidth="1"/>
    <col min="7015" max="7015" width="179.85546875" style="28" customWidth="1"/>
    <col min="7016" max="7247" width="10.28515625" style="28"/>
    <col min="7248" max="7248" width="10.140625" style="28" customWidth="1"/>
    <col min="7249" max="7249" width="85.28515625" style="28" customWidth="1"/>
    <col min="7250" max="7250" width="12.28515625" style="28" customWidth="1"/>
    <col min="7251" max="7254" width="14.42578125" style="28" customWidth="1"/>
    <col min="7255" max="7255" width="20.42578125" style="28" customWidth="1"/>
    <col min="7256" max="7256" width="15.140625" style="28" customWidth="1"/>
    <col min="7257" max="7257" width="19.85546875" style="28" customWidth="1"/>
    <col min="7258" max="7258" width="15" style="28" customWidth="1"/>
    <col min="7259" max="7259" width="18.85546875" style="28" customWidth="1"/>
    <col min="7260" max="7260" width="15" style="28" customWidth="1"/>
    <col min="7261" max="7261" width="18.85546875" style="28" customWidth="1"/>
    <col min="7262" max="7262" width="15" style="28" customWidth="1"/>
    <col min="7263" max="7263" width="18.85546875" style="28" customWidth="1"/>
    <col min="7264" max="7264" width="15" style="28" customWidth="1"/>
    <col min="7265" max="7265" width="18.85546875" style="28" customWidth="1"/>
    <col min="7266" max="7266" width="15" style="28" customWidth="1"/>
    <col min="7267" max="7267" width="18.85546875" style="28" customWidth="1"/>
    <col min="7268" max="7268" width="15.140625" style="28" customWidth="1"/>
    <col min="7269" max="7269" width="19.5703125" style="28" customWidth="1"/>
    <col min="7270" max="7270" width="105" style="28" customWidth="1"/>
    <col min="7271" max="7271" width="179.85546875" style="28" customWidth="1"/>
    <col min="7272" max="7503" width="10.28515625" style="28"/>
    <col min="7504" max="7504" width="10.140625" style="28" customWidth="1"/>
    <col min="7505" max="7505" width="85.28515625" style="28" customWidth="1"/>
    <col min="7506" max="7506" width="12.28515625" style="28" customWidth="1"/>
    <col min="7507" max="7510" width="14.42578125" style="28" customWidth="1"/>
    <col min="7511" max="7511" width="20.42578125" style="28" customWidth="1"/>
    <col min="7512" max="7512" width="15.140625" style="28" customWidth="1"/>
    <col min="7513" max="7513" width="19.85546875" style="28" customWidth="1"/>
    <col min="7514" max="7514" width="15" style="28" customWidth="1"/>
    <col min="7515" max="7515" width="18.85546875" style="28" customWidth="1"/>
    <col min="7516" max="7516" width="15" style="28" customWidth="1"/>
    <col min="7517" max="7517" width="18.85546875" style="28" customWidth="1"/>
    <col min="7518" max="7518" width="15" style="28" customWidth="1"/>
    <col min="7519" max="7519" width="18.85546875" style="28" customWidth="1"/>
    <col min="7520" max="7520" width="15" style="28" customWidth="1"/>
    <col min="7521" max="7521" width="18.85546875" style="28" customWidth="1"/>
    <col min="7522" max="7522" width="15" style="28" customWidth="1"/>
    <col min="7523" max="7523" width="18.85546875" style="28" customWidth="1"/>
    <col min="7524" max="7524" width="15.140625" style="28" customWidth="1"/>
    <col min="7525" max="7525" width="19.5703125" style="28" customWidth="1"/>
    <col min="7526" max="7526" width="105" style="28" customWidth="1"/>
    <col min="7527" max="7527" width="179.85546875" style="28" customWidth="1"/>
    <col min="7528" max="7759" width="10.28515625" style="28"/>
    <col min="7760" max="7760" width="10.140625" style="28" customWidth="1"/>
    <col min="7761" max="7761" width="85.28515625" style="28" customWidth="1"/>
    <col min="7762" max="7762" width="12.28515625" style="28" customWidth="1"/>
    <col min="7763" max="7766" width="14.42578125" style="28" customWidth="1"/>
    <col min="7767" max="7767" width="20.42578125" style="28" customWidth="1"/>
    <col min="7768" max="7768" width="15.140625" style="28" customWidth="1"/>
    <col min="7769" max="7769" width="19.85546875" style="28" customWidth="1"/>
    <col min="7770" max="7770" width="15" style="28" customWidth="1"/>
    <col min="7771" max="7771" width="18.85546875" style="28" customWidth="1"/>
    <col min="7772" max="7772" width="15" style="28" customWidth="1"/>
    <col min="7773" max="7773" width="18.85546875" style="28" customWidth="1"/>
    <col min="7774" max="7774" width="15" style="28" customWidth="1"/>
    <col min="7775" max="7775" width="18.85546875" style="28" customWidth="1"/>
    <col min="7776" max="7776" width="15" style="28" customWidth="1"/>
    <col min="7777" max="7777" width="18.85546875" style="28" customWidth="1"/>
    <col min="7778" max="7778" width="15" style="28" customWidth="1"/>
    <col min="7779" max="7779" width="18.85546875" style="28" customWidth="1"/>
    <col min="7780" max="7780" width="15.140625" style="28" customWidth="1"/>
    <col min="7781" max="7781" width="19.5703125" style="28" customWidth="1"/>
    <col min="7782" max="7782" width="105" style="28" customWidth="1"/>
    <col min="7783" max="7783" width="179.85546875" style="28" customWidth="1"/>
    <col min="7784" max="8015" width="10.28515625" style="28"/>
    <col min="8016" max="8016" width="10.140625" style="28" customWidth="1"/>
    <col min="8017" max="8017" width="85.28515625" style="28" customWidth="1"/>
    <col min="8018" max="8018" width="12.28515625" style="28" customWidth="1"/>
    <col min="8019" max="8022" width="14.42578125" style="28" customWidth="1"/>
    <col min="8023" max="8023" width="20.42578125" style="28" customWidth="1"/>
    <col min="8024" max="8024" width="15.140625" style="28" customWidth="1"/>
    <col min="8025" max="8025" width="19.85546875" style="28" customWidth="1"/>
    <col min="8026" max="8026" width="15" style="28" customWidth="1"/>
    <col min="8027" max="8027" width="18.85546875" style="28" customWidth="1"/>
    <col min="8028" max="8028" width="15" style="28" customWidth="1"/>
    <col min="8029" max="8029" width="18.85546875" style="28" customWidth="1"/>
    <col min="8030" max="8030" width="15" style="28" customWidth="1"/>
    <col min="8031" max="8031" width="18.85546875" style="28" customWidth="1"/>
    <col min="8032" max="8032" width="15" style="28" customWidth="1"/>
    <col min="8033" max="8033" width="18.85546875" style="28" customWidth="1"/>
    <col min="8034" max="8034" width="15" style="28" customWidth="1"/>
    <col min="8035" max="8035" width="18.85546875" style="28" customWidth="1"/>
    <col min="8036" max="8036" width="15.140625" style="28" customWidth="1"/>
    <col min="8037" max="8037" width="19.5703125" style="28" customWidth="1"/>
    <col min="8038" max="8038" width="105" style="28" customWidth="1"/>
    <col min="8039" max="8039" width="179.85546875" style="28" customWidth="1"/>
    <col min="8040" max="8271" width="10.28515625" style="28"/>
    <col min="8272" max="8272" width="10.140625" style="28" customWidth="1"/>
    <col min="8273" max="8273" width="85.28515625" style="28" customWidth="1"/>
    <col min="8274" max="8274" width="12.28515625" style="28" customWidth="1"/>
    <col min="8275" max="8278" width="14.42578125" style="28" customWidth="1"/>
    <col min="8279" max="8279" width="20.42578125" style="28" customWidth="1"/>
    <col min="8280" max="8280" width="15.140625" style="28" customWidth="1"/>
    <col min="8281" max="8281" width="19.85546875" style="28" customWidth="1"/>
    <col min="8282" max="8282" width="15" style="28" customWidth="1"/>
    <col min="8283" max="8283" width="18.85546875" style="28" customWidth="1"/>
    <col min="8284" max="8284" width="15" style="28" customWidth="1"/>
    <col min="8285" max="8285" width="18.85546875" style="28" customWidth="1"/>
    <col min="8286" max="8286" width="15" style="28" customWidth="1"/>
    <col min="8287" max="8287" width="18.85546875" style="28" customWidth="1"/>
    <col min="8288" max="8288" width="15" style="28" customWidth="1"/>
    <col min="8289" max="8289" width="18.85546875" style="28" customWidth="1"/>
    <col min="8290" max="8290" width="15" style="28" customWidth="1"/>
    <col min="8291" max="8291" width="18.85546875" style="28" customWidth="1"/>
    <col min="8292" max="8292" width="15.140625" style="28" customWidth="1"/>
    <col min="8293" max="8293" width="19.5703125" style="28" customWidth="1"/>
    <col min="8294" max="8294" width="105" style="28" customWidth="1"/>
    <col min="8295" max="8295" width="179.85546875" style="28" customWidth="1"/>
    <col min="8296" max="8527" width="10.28515625" style="28"/>
    <col min="8528" max="8528" width="10.140625" style="28" customWidth="1"/>
    <col min="8529" max="8529" width="85.28515625" style="28" customWidth="1"/>
    <col min="8530" max="8530" width="12.28515625" style="28" customWidth="1"/>
    <col min="8531" max="8534" width="14.42578125" style="28" customWidth="1"/>
    <col min="8535" max="8535" width="20.42578125" style="28" customWidth="1"/>
    <col min="8536" max="8536" width="15.140625" style="28" customWidth="1"/>
    <col min="8537" max="8537" width="19.85546875" style="28" customWidth="1"/>
    <col min="8538" max="8538" width="15" style="28" customWidth="1"/>
    <col min="8539" max="8539" width="18.85546875" style="28" customWidth="1"/>
    <col min="8540" max="8540" width="15" style="28" customWidth="1"/>
    <col min="8541" max="8541" width="18.85546875" style="28" customWidth="1"/>
    <col min="8542" max="8542" width="15" style="28" customWidth="1"/>
    <col min="8543" max="8543" width="18.85546875" style="28" customWidth="1"/>
    <col min="8544" max="8544" width="15" style="28" customWidth="1"/>
    <col min="8545" max="8545" width="18.85546875" style="28" customWidth="1"/>
    <col min="8546" max="8546" width="15" style="28" customWidth="1"/>
    <col min="8547" max="8547" width="18.85546875" style="28" customWidth="1"/>
    <col min="8548" max="8548" width="15.140625" style="28" customWidth="1"/>
    <col min="8549" max="8549" width="19.5703125" style="28" customWidth="1"/>
    <col min="8550" max="8550" width="105" style="28" customWidth="1"/>
    <col min="8551" max="8551" width="179.85546875" style="28" customWidth="1"/>
    <col min="8552" max="8783" width="10.28515625" style="28"/>
    <col min="8784" max="8784" width="10.140625" style="28" customWidth="1"/>
    <col min="8785" max="8785" width="85.28515625" style="28" customWidth="1"/>
    <col min="8786" max="8786" width="12.28515625" style="28" customWidth="1"/>
    <col min="8787" max="8790" width="14.42578125" style="28" customWidth="1"/>
    <col min="8791" max="8791" width="20.42578125" style="28" customWidth="1"/>
    <col min="8792" max="8792" width="15.140625" style="28" customWidth="1"/>
    <col min="8793" max="8793" width="19.85546875" style="28" customWidth="1"/>
    <col min="8794" max="8794" width="15" style="28" customWidth="1"/>
    <col min="8795" max="8795" width="18.85546875" style="28" customWidth="1"/>
    <col min="8796" max="8796" width="15" style="28" customWidth="1"/>
    <col min="8797" max="8797" width="18.85546875" style="28" customWidth="1"/>
    <col min="8798" max="8798" width="15" style="28" customWidth="1"/>
    <col min="8799" max="8799" width="18.85546875" style="28" customWidth="1"/>
    <col min="8800" max="8800" width="15" style="28" customWidth="1"/>
    <col min="8801" max="8801" width="18.85546875" style="28" customWidth="1"/>
    <col min="8802" max="8802" width="15" style="28" customWidth="1"/>
    <col min="8803" max="8803" width="18.85546875" style="28" customWidth="1"/>
    <col min="8804" max="8804" width="15.140625" style="28" customWidth="1"/>
    <col min="8805" max="8805" width="19.5703125" style="28" customWidth="1"/>
    <col min="8806" max="8806" width="105" style="28" customWidth="1"/>
    <col min="8807" max="8807" width="179.85546875" style="28" customWidth="1"/>
    <col min="8808" max="9039" width="10.28515625" style="28"/>
    <col min="9040" max="9040" width="10.140625" style="28" customWidth="1"/>
    <col min="9041" max="9041" width="85.28515625" style="28" customWidth="1"/>
    <col min="9042" max="9042" width="12.28515625" style="28" customWidth="1"/>
    <col min="9043" max="9046" width="14.42578125" style="28" customWidth="1"/>
    <col min="9047" max="9047" width="20.42578125" style="28" customWidth="1"/>
    <col min="9048" max="9048" width="15.140625" style="28" customWidth="1"/>
    <col min="9049" max="9049" width="19.85546875" style="28" customWidth="1"/>
    <col min="9050" max="9050" width="15" style="28" customWidth="1"/>
    <col min="9051" max="9051" width="18.85546875" style="28" customWidth="1"/>
    <col min="9052" max="9052" width="15" style="28" customWidth="1"/>
    <col min="9053" max="9053" width="18.85546875" style="28" customWidth="1"/>
    <col min="9054" max="9054" width="15" style="28" customWidth="1"/>
    <col min="9055" max="9055" width="18.85546875" style="28" customWidth="1"/>
    <col min="9056" max="9056" width="15" style="28" customWidth="1"/>
    <col min="9057" max="9057" width="18.85546875" style="28" customWidth="1"/>
    <col min="9058" max="9058" width="15" style="28" customWidth="1"/>
    <col min="9059" max="9059" width="18.85546875" style="28" customWidth="1"/>
    <col min="9060" max="9060" width="15.140625" style="28" customWidth="1"/>
    <col min="9061" max="9061" width="19.5703125" style="28" customWidth="1"/>
    <col min="9062" max="9062" width="105" style="28" customWidth="1"/>
    <col min="9063" max="9063" width="179.85546875" style="28" customWidth="1"/>
    <col min="9064" max="9295" width="10.28515625" style="28"/>
    <col min="9296" max="9296" width="10.140625" style="28" customWidth="1"/>
    <col min="9297" max="9297" width="85.28515625" style="28" customWidth="1"/>
    <col min="9298" max="9298" width="12.28515625" style="28" customWidth="1"/>
    <col min="9299" max="9302" width="14.42578125" style="28" customWidth="1"/>
    <col min="9303" max="9303" width="20.42578125" style="28" customWidth="1"/>
    <col min="9304" max="9304" width="15.140625" style="28" customWidth="1"/>
    <col min="9305" max="9305" width="19.85546875" style="28" customWidth="1"/>
    <col min="9306" max="9306" width="15" style="28" customWidth="1"/>
    <col min="9307" max="9307" width="18.85546875" style="28" customWidth="1"/>
    <col min="9308" max="9308" width="15" style="28" customWidth="1"/>
    <col min="9309" max="9309" width="18.85546875" style="28" customWidth="1"/>
    <col min="9310" max="9310" width="15" style="28" customWidth="1"/>
    <col min="9311" max="9311" width="18.85546875" style="28" customWidth="1"/>
    <col min="9312" max="9312" width="15" style="28" customWidth="1"/>
    <col min="9313" max="9313" width="18.85546875" style="28" customWidth="1"/>
    <col min="9314" max="9314" width="15" style="28" customWidth="1"/>
    <col min="9315" max="9315" width="18.85546875" style="28" customWidth="1"/>
    <col min="9316" max="9316" width="15.140625" style="28" customWidth="1"/>
    <col min="9317" max="9317" width="19.5703125" style="28" customWidth="1"/>
    <col min="9318" max="9318" width="105" style="28" customWidth="1"/>
    <col min="9319" max="9319" width="179.85546875" style="28" customWidth="1"/>
    <col min="9320" max="9551" width="10.28515625" style="28"/>
    <col min="9552" max="9552" width="10.140625" style="28" customWidth="1"/>
    <col min="9553" max="9553" width="85.28515625" style="28" customWidth="1"/>
    <col min="9554" max="9554" width="12.28515625" style="28" customWidth="1"/>
    <col min="9555" max="9558" width="14.42578125" style="28" customWidth="1"/>
    <col min="9559" max="9559" width="20.42578125" style="28" customWidth="1"/>
    <col min="9560" max="9560" width="15.140625" style="28" customWidth="1"/>
    <col min="9561" max="9561" width="19.85546875" style="28" customWidth="1"/>
    <col min="9562" max="9562" width="15" style="28" customWidth="1"/>
    <col min="9563" max="9563" width="18.85546875" style="28" customWidth="1"/>
    <col min="9564" max="9564" width="15" style="28" customWidth="1"/>
    <col min="9565" max="9565" width="18.85546875" style="28" customWidth="1"/>
    <col min="9566" max="9566" width="15" style="28" customWidth="1"/>
    <col min="9567" max="9567" width="18.85546875" style="28" customWidth="1"/>
    <col min="9568" max="9568" width="15" style="28" customWidth="1"/>
    <col min="9569" max="9569" width="18.85546875" style="28" customWidth="1"/>
    <col min="9570" max="9570" width="15" style="28" customWidth="1"/>
    <col min="9571" max="9571" width="18.85546875" style="28" customWidth="1"/>
    <col min="9572" max="9572" width="15.140625" style="28" customWidth="1"/>
    <col min="9573" max="9573" width="19.5703125" style="28" customWidth="1"/>
    <col min="9574" max="9574" width="105" style="28" customWidth="1"/>
    <col min="9575" max="9575" width="179.85546875" style="28" customWidth="1"/>
    <col min="9576" max="9807" width="10.28515625" style="28"/>
    <col min="9808" max="9808" width="10.140625" style="28" customWidth="1"/>
    <col min="9809" max="9809" width="85.28515625" style="28" customWidth="1"/>
    <col min="9810" max="9810" width="12.28515625" style="28" customWidth="1"/>
    <col min="9811" max="9814" width="14.42578125" style="28" customWidth="1"/>
    <col min="9815" max="9815" width="20.42578125" style="28" customWidth="1"/>
    <col min="9816" max="9816" width="15.140625" style="28" customWidth="1"/>
    <col min="9817" max="9817" width="19.85546875" style="28" customWidth="1"/>
    <col min="9818" max="9818" width="15" style="28" customWidth="1"/>
    <col min="9819" max="9819" width="18.85546875" style="28" customWidth="1"/>
    <col min="9820" max="9820" width="15" style="28" customWidth="1"/>
    <col min="9821" max="9821" width="18.85546875" style="28" customWidth="1"/>
    <col min="9822" max="9822" width="15" style="28" customWidth="1"/>
    <col min="9823" max="9823" width="18.85546875" style="28" customWidth="1"/>
    <col min="9824" max="9824" width="15" style="28" customWidth="1"/>
    <col min="9825" max="9825" width="18.85546875" style="28" customWidth="1"/>
    <col min="9826" max="9826" width="15" style="28" customWidth="1"/>
    <col min="9827" max="9827" width="18.85546875" style="28" customWidth="1"/>
    <col min="9828" max="9828" width="15.140625" style="28" customWidth="1"/>
    <col min="9829" max="9829" width="19.5703125" style="28" customWidth="1"/>
    <col min="9830" max="9830" width="105" style="28" customWidth="1"/>
    <col min="9831" max="9831" width="179.85546875" style="28" customWidth="1"/>
    <col min="9832" max="10063" width="10.28515625" style="28"/>
    <col min="10064" max="10064" width="10.140625" style="28" customWidth="1"/>
    <col min="10065" max="10065" width="85.28515625" style="28" customWidth="1"/>
    <col min="10066" max="10066" width="12.28515625" style="28" customWidth="1"/>
    <col min="10067" max="10070" width="14.42578125" style="28" customWidth="1"/>
    <col min="10071" max="10071" width="20.42578125" style="28" customWidth="1"/>
    <col min="10072" max="10072" width="15.140625" style="28" customWidth="1"/>
    <col min="10073" max="10073" width="19.85546875" style="28" customWidth="1"/>
    <col min="10074" max="10074" width="15" style="28" customWidth="1"/>
    <col min="10075" max="10075" width="18.85546875" style="28" customWidth="1"/>
    <col min="10076" max="10076" width="15" style="28" customWidth="1"/>
    <col min="10077" max="10077" width="18.85546875" style="28" customWidth="1"/>
    <col min="10078" max="10078" width="15" style="28" customWidth="1"/>
    <col min="10079" max="10079" width="18.85546875" style="28" customWidth="1"/>
    <col min="10080" max="10080" width="15" style="28" customWidth="1"/>
    <col min="10081" max="10081" width="18.85546875" style="28" customWidth="1"/>
    <col min="10082" max="10082" width="15" style="28" customWidth="1"/>
    <col min="10083" max="10083" width="18.85546875" style="28" customWidth="1"/>
    <col min="10084" max="10084" width="15.140625" style="28" customWidth="1"/>
    <col min="10085" max="10085" width="19.5703125" style="28" customWidth="1"/>
    <col min="10086" max="10086" width="105" style="28" customWidth="1"/>
    <col min="10087" max="10087" width="179.85546875" style="28" customWidth="1"/>
    <col min="10088" max="10319" width="10.28515625" style="28"/>
    <col min="10320" max="10320" width="10.140625" style="28" customWidth="1"/>
    <col min="10321" max="10321" width="85.28515625" style="28" customWidth="1"/>
    <col min="10322" max="10322" width="12.28515625" style="28" customWidth="1"/>
    <col min="10323" max="10326" width="14.42578125" style="28" customWidth="1"/>
    <col min="10327" max="10327" width="20.42578125" style="28" customWidth="1"/>
    <col min="10328" max="10328" width="15.140625" style="28" customWidth="1"/>
    <col min="10329" max="10329" width="19.85546875" style="28" customWidth="1"/>
    <col min="10330" max="10330" width="15" style="28" customWidth="1"/>
    <col min="10331" max="10331" width="18.85546875" style="28" customWidth="1"/>
    <col min="10332" max="10332" width="15" style="28" customWidth="1"/>
    <col min="10333" max="10333" width="18.85546875" style="28" customWidth="1"/>
    <col min="10334" max="10334" width="15" style="28" customWidth="1"/>
    <col min="10335" max="10335" width="18.85546875" style="28" customWidth="1"/>
    <col min="10336" max="10336" width="15" style="28" customWidth="1"/>
    <col min="10337" max="10337" width="18.85546875" style="28" customWidth="1"/>
    <col min="10338" max="10338" width="15" style="28" customWidth="1"/>
    <col min="10339" max="10339" width="18.85546875" style="28" customWidth="1"/>
    <col min="10340" max="10340" width="15.140625" style="28" customWidth="1"/>
    <col min="10341" max="10341" width="19.5703125" style="28" customWidth="1"/>
    <col min="10342" max="10342" width="105" style="28" customWidth="1"/>
    <col min="10343" max="10343" width="179.85546875" style="28" customWidth="1"/>
    <col min="10344" max="10575" width="10.28515625" style="28"/>
    <col min="10576" max="10576" width="10.140625" style="28" customWidth="1"/>
    <col min="10577" max="10577" width="85.28515625" style="28" customWidth="1"/>
    <col min="10578" max="10578" width="12.28515625" style="28" customWidth="1"/>
    <col min="10579" max="10582" width="14.42578125" style="28" customWidth="1"/>
    <col min="10583" max="10583" width="20.42578125" style="28" customWidth="1"/>
    <col min="10584" max="10584" width="15.140625" style="28" customWidth="1"/>
    <col min="10585" max="10585" width="19.85546875" style="28" customWidth="1"/>
    <col min="10586" max="10586" width="15" style="28" customWidth="1"/>
    <col min="10587" max="10587" width="18.85546875" style="28" customWidth="1"/>
    <col min="10588" max="10588" width="15" style="28" customWidth="1"/>
    <col min="10589" max="10589" width="18.85546875" style="28" customWidth="1"/>
    <col min="10590" max="10590" width="15" style="28" customWidth="1"/>
    <col min="10591" max="10591" width="18.85546875" style="28" customWidth="1"/>
    <col min="10592" max="10592" width="15" style="28" customWidth="1"/>
    <col min="10593" max="10593" width="18.85546875" style="28" customWidth="1"/>
    <col min="10594" max="10594" width="15" style="28" customWidth="1"/>
    <col min="10595" max="10595" width="18.85546875" style="28" customWidth="1"/>
    <col min="10596" max="10596" width="15.140625" style="28" customWidth="1"/>
    <col min="10597" max="10597" width="19.5703125" style="28" customWidth="1"/>
    <col min="10598" max="10598" width="105" style="28" customWidth="1"/>
    <col min="10599" max="10599" width="179.85546875" style="28" customWidth="1"/>
    <col min="10600" max="10831" width="10.28515625" style="28"/>
    <col min="10832" max="10832" width="10.140625" style="28" customWidth="1"/>
    <col min="10833" max="10833" width="85.28515625" style="28" customWidth="1"/>
    <col min="10834" max="10834" width="12.28515625" style="28" customWidth="1"/>
    <col min="10835" max="10838" width="14.42578125" style="28" customWidth="1"/>
    <col min="10839" max="10839" width="20.42578125" style="28" customWidth="1"/>
    <col min="10840" max="10840" width="15.140625" style="28" customWidth="1"/>
    <col min="10841" max="10841" width="19.85546875" style="28" customWidth="1"/>
    <col min="10842" max="10842" width="15" style="28" customWidth="1"/>
    <col min="10843" max="10843" width="18.85546875" style="28" customWidth="1"/>
    <col min="10844" max="10844" width="15" style="28" customWidth="1"/>
    <col min="10845" max="10845" width="18.85546875" style="28" customWidth="1"/>
    <col min="10846" max="10846" width="15" style="28" customWidth="1"/>
    <col min="10847" max="10847" width="18.85546875" style="28" customWidth="1"/>
    <col min="10848" max="10848" width="15" style="28" customWidth="1"/>
    <col min="10849" max="10849" width="18.85546875" style="28" customWidth="1"/>
    <col min="10850" max="10850" width="15" style="28" customWidth="1"/>
    <col min="10851" max="10851" width="18.85546875" style="28" customWidth="1"/>
    <col min="10852" max="10852" width="15.140625" style="28" customWidth="1"/>
    <col min="10853" max="10853" width="19.5703125" style="28" customWidth="1"/>
    <col min="10854" max="10854" width="105" style="28" customWidth="1"/>
    <col min="10855" max="10855" width="179.85546875" style="28" customWidth="1"/>
    <col min="10856" max="11087" width="10.28515625" style="28"/>
    <col min="11088" max="11088" width="10.140625" style="28" customWidth="1"/>
    <col min="11089" max="11089" width="85.28515625" style="28" customWidth="1"/>
    <col min="11090" max="11090" width="12.28515625" style="28" customWidth="1"/>
    <col min="11091" max="11094" width="14.42578125" style="28" customWidth="1"/>
    <col min="11095" max="11095" width="20.42578125" style="28" customWidth="1"/>
    <col min="11096" max="11096" width="15.140625" style="28" customWidth="1"/>
    <col min="11097" max="11097" width="19.85546875" style="28" customWidth="1"/>
    <col min="11098" max="11098" width="15" style="28" customWidth="1"/>
    <col min="11099" max="11099" width="18.85546875" style="28" customWidth="1"/>
    <col min="11100" max="11100" width="15" style="28" customWidth="1"/>
    <col min="11101" max="11101" width="18.85546875" style="28" customWidth="1"/>
    <col min="11102" max="11102" width="15" style="28" customWidth="1"/>
    <col min="11103" max="11103" width="18.85546875" style="28" customWidth="1"/>
    <col min="11104" max="11104" width="15" style="28" customWidth="1"/>
    <col min="11105" max="11105" width="18.85546875" style="28" customWidth="1"/>
    <col min="11106" max="11106" width="15" style="28" customWidth="1"/>
    <col min="11107" max="11107" width="18.85546875" style="28" customWidth="1"/>
    <col min="11108" max="11108" width="15.140625" style="28" customWidth="1"/>
    <col min="11109" max="11109" width="19.5703125" style="28" customWidth="1"/>
    <col min="11110" max="11110" width="105" style="28" customWidth="1"/>
    <col min="11111" max="11111" width="179.85546875" style="28" customWidth="1"/>
    <col min="11112" max="11343" width="10.28515625" style="28"/>
    <col min="11344" max="11344" width="10.140625" style="28" customWidth="1"/>
    <col min="11345" max="11345" width="85.28515625" style="28" customWidth="1"/>
    <col min="11346" max="11346" width="12.28515625" style="28" customWidth="1"/>
    <col min="11347" max="11350" width="14.42578125" style="28" customWidth="1"/>
    <col min="11351" max="11351" width="20.42578125" style="28" customWidth="1"/>
    <col min="11352" max="11352" width="15.140625" style="28" customWidth="1"/>
    <col min="11353" max="11353" width="19.85546875" style="28" customWidth="1"/>
    <col min="11354" max="11354" width="15" style="28" customWidth="1"/>
    <col min="11355" max="11355" width="18.85546875" style="28" customWidth="1"/>
    <col min="11356" max="11356" width="15" style="28" customWidth="1"/>
    <col min="11357" max="11357" width="18.85546875" style="28" customWidth="1"/>
    <col min="11358" max="11358" width="15" style="28" customWidth="1"/>
    <col min="11359" max="11359" width="18.85546875" style="28" customWidth="1"/>
    <col min="11360" max="11360" width="15" style="28" customWidth="1"/>
    <col min="11361" max="11361" width="18.85546875" style="28" customWidth="1"/>
    <col min="11362" max="11362" width="15" style="28" customWidth="1"/>
    <col min="11363" max="11363" width="18.85546875" style="28" customWidth="1"/>
    <col min="11364" max="11364" width="15.140625" style="28" customWidth="1"/>
    <col min="11365" max="11365" width="19.5703125" style="28" customWidth="1"/>
    <col min="11366" max="11366" width="105" style="28" customWidth="1"/>
    <col min="11367" max="11367" width="179.85546875" style="28" customWidth="1"/>
    <col min="11368" max="11599" width="10.28515625" style="28"/>
    <col min="11600" max="11600" width="10.140625" style="28" customWidth="1"/>
    <col min="11601" max="11601" width="85.28515625" style="28" customWidth="1"/>
    <col min="11602" max="11602" width="12.28515625" style="28" customWidth="1"/>
    <col min="11603" max="11606" width="14.42578125" style="28" customWidth="1"/>
    <col min="11607" max="11607" width="20.42578125" style="28" customWidth="1"/>
    <col min="11608" max="11608" width="15.140625" style="28" customWidth="1"/>
    <col min="11609" max="11609" width="19.85546875" style="28" customWidth="1"/>
    <col min="11610" max="11610" width="15" style="28" customWidth="1"/>
    <col min="11611" max="11611" width="18.85546875" style="28" customWidth="1"/>
    <col min="11612" max="11612" width="15" style="28" customWidth="1"/>
    <col min="11613" max="11613" width="18.85546875" style="28" customWidth="1"/>
    <col min="11614" max="11614" width="15" style="28" customWidth="1"/>
    <col min="11615" max="11615" width="18.85546875" style="28" customWidth="1"/>
    <col min="11616" max="11616" width="15" style="28" customWidth="1"/>
    <col min="11617" max="11617" width="18.85546875" style="28" customWidth="1"/>
    <col min="11618" max="11618" width="15" style="28" customWidth="1"/>
    <col min="11619" max="11619" width="18.85546875" style="28" customWidth="1"/>
    <col min="11620" max="11620" width="15.140625" style="28" customWidth="1"/>
    <col min="11621" max="11621" width="19.5703125" style="28" customWidth="1"/>
    <col min="11622" max="11622" width="105" style="28" customWidth="1"/>
    <col min="11623" max="11623" width="179.85546875" style="28" customWidth="1"/>
    <col min="11624" max="11855" width="10.28515625" style="28"/>
    <col min="11856" max="11856" width="10.140625" style="28" customWidth="1"/>
    <col min="11857" max="11857" width="85.28515625" style="28" customWidth="1"/>
    <col min="11858" max="11858" width="12.28515625" style="28" customWidth="1"/>
    <col min="11859" max="11862" width="14.42578125" style="28" customWidth="1"/>
    <col min="11863" max="11863" width="20.42578125" style="28" customWidth="1"/>
    <col min="11864" max="11864" width="15.140625" style="28" customWidth="1"/>
    <col min="11865" max="11865" width="19.85546875" style="28" customWidth="1"/>
    <col min="11866" max="11866" width="15" style="28" customWidth="1"/>
    <col min="11867" max="11867" width="18.85546875" style="28" customWidth="1"/>
    <col min="11868" max="11868" width="15" style="28" customWidth="1"/>
    <col min="11869" max="11869" width="18.85546875" style="28" customWidth="1"/>
    <col min="11870" max="11870" width="15" style="28" customWidth="1"/>
    <col min="11871" max="11871" width="18.85546875" style="28" customWidth="1"/>
    <col min="11872" max="11872" width="15" style="28" customWidth="1"/>
    <col min="11873" max="11873" width="18.85546875" style="28" customWidth="1"/>
    <col min="11874" max="11874" width="15" style="28" customWidth="1"/>
    <col min="11875" max="11875" width="18.85546875" style="28" customWidth="1"/>
    <col min="11876" max="11876" width="15.140625" style="28" customWidth="1"/>
    <col min="11877" max="11877" width="19.5703125" style="28" customWidth="1"/>
    <col min="11878" max="11878" width="105" style="28" customWidth="1"/>
    <col min="11879" max="11879" width="179.85546875" style="28" customWidth="1"/>
    <col min="11880" max="12111" width="10.28515625" style="28"/>
    <col min="12112" max="12112" width="10.140625" style="28" customWidth="1"/>
    <col min="12113" max="12113" width="85.28515625" style="28" customWidth="1"/>
    <col min="12114" max="12114" width="12.28515625" style="28" customWidth="1"/>
    <col min="12115" max="12118" width="14.42578125" style="28" customWidth="1"/>
    <col min="12119" max="12119" width="20.42578125" style="28" customWidth="1"/>
    <col min="12120" max="12120" width="15.140625" style="28" customWidth="1"/>
    <col min="12121" max="12121" width="19.85546875" style="28" customWidth="1"/>
    <col min="12122" max="12122" width="15" style="28" customWidth="1"/>
    <col min="12123" max="12123" width="18.85546875" style="28" customWidth="1"/>
    <col min="12124" max="12124" width="15" style="28" customWidth="1"/>
    <col min="12125" max="12125" width="18.85546875" style="28" customWidth="1"/>
    <col min="12126" max="12126" width="15" style="28" customWidth="1"/>
    <col min="12127" max="12127" width="18.85546875" style="28" customWidth="1"/>
    <col min="12128" max="12128" width="15" style="28" customWidth="1"/>
    <col min="12129" max="12129" width="18.85546875" style="28" customWidth="1"/>
    <col min="12130" max="12130" width="15" style="28" customWidth="1"/>
    <col min="12131" max="12131" width="18.85546875" style="28" customWidth="1"/>
    <col min="12132" max="12132" width="15.140625" style="28" customWidth="1"/>
    <col min="12133" max="12133" width="19.5703125" style="28" customWidth="1"/>
    <col min="12134" max="12134" width="105" style="28" customWidth="1"/>
    <col min="12135" max="12135" width="179.85546875" style="28" customWidth="1"/>
    <col min="12136" max="12367" width="10.28515625" style="28"/>
    <col min="12368" max="12368" width="10.140625" style="28" customWidth="1"/>
    <col min="12369" max="12369" width="85.28515625" style="28" customWidth="1"/>
    <col min="12370" max="12370" width="12.28515625" style="28" customWidth="1"/>
    <col min="12371" max="12374" width="14.42578125" style="28" customWidth="1"/>
    <col min="12375" max="12375" width="20.42578125" style="28" customWidth="1"/>
    <col min="12376" max="12376" width="15.140625" style="28" customWidth="1"/>
    <col min="12377" max="12377" width="19.85546875" style="28" customWidth="1"/>
    <col min="12378" max="12378" width="15" style="28" customWidth="1"/>
    <col min="12379" max="12379" width="18.85546875" style="28" customWidth="1"/>
    <col min="12380" max="12380" width="15" style="28" customWidth="1"/>
    <col min="12381" max="12381" width="18.85546875" style="28" customWidth="1"/>
    <col min="12382" max="12382" width="15" style="28" customWidth="1"/>
    <col min="12383" max="12383" width="18.85546875" style="28" customWidth="1"/>
    <col min="12384" max="12384" width="15" style="28" customWidth="1"/>
    <col min="12385" max="12385" width="18.85546875" style="28" customWidth="1"/>
    <col min="12386" max="12386" width="15" style="28" customWidth="1"/>
    <col min="12387" max="12387" width="18.85546875" style="28" customWidth="1"/>
    <col min="12388" max="12388" width="15.140625" style="28" customWidth="1"/>
    <col min="12389" max="12389" width="19.5703125" style="28" customWidth="1"/>
    <col min="12390" max="12390" width="105" style="28" customWidth="1"/>
    <col min="12391" max="12391" width="179.85546875" style="28" customWidth="1"/>
    <col min="12392" max="12623" width="10.28515625" style="28"/>
    <col min="12624" max="12624" width="10.140625" style="28" customWidth="1"/>
    <col min="12625" max="12625" width="85.28515625" style="28" customWidth="1"/>
    <col min="12626" max="12626" width="12.28515625" style="28" customWidth="1"/>
    <col min="12627" max="12630" width="14.42578125" style="28" customWidth="1"/>
    <col min="12631" max="12631" width="20.42578125" style="28" customWidth="1"/>
    <col min="12632" max="12632" width="15.140625" style="28" customWidth="1"/>
    <col min="12633" max="12633" width="19.85546875" style="28" customWidth="1"/>
    <col min="12634" max="12634" width="15" style="28" customWidth="1"/>
    <col min="12635" max="12635" width="18.85546875" style="28" customWidth="1"/>
    <col min="12636" max="12636" width="15" style="28" customWidth="1"/>
    <col min="12637" max="12637" width="18.85546875" style="28" customWidth="1"/>
    <col min="12638" max="12638" width="15" style="28" customWidth="1"/>
    <col min="12639" max="12639" width="18.85546875" style="28" customWidth="1"/>
    <col min="12640" max="12640" width="15" style="28" customWidth="1"/>
    <col min="12641" max="12641" width="18.85546875" style="28" customWidth="1"/>
    <col min="12642" max="12642" width="15" style="28" customWidth="1"/>
    <col min="12643" max="12643" width="18.85546875" style="28" customWidth="1"/>
    <col min="12644" max="12644" width="15.140625" style="28" customWidth="1"/>
    <col min="12645" max="12645" width="19.5703125" style="28" customWidth="1"/>
    <col min="12646" max="12646" width="105" style="28" customWidth="1"/>
    <col min="12647" max="12647" width="179.85546875" style="28" customWidth="1"/>
    <col min="12648" max="12879" width="10.28515625" style="28"/>
    <col min="12880" max="12880" width="10.140625" style="28" customWidth="1"/>
    <col min="12881" max="12881" width="85.28515625" style="28" customWidth="1"/>
    <col min="12882" max="12882" width="12.28515625" style="28" customWidth="1"/>
    <col min="12883" max="12886" width="14.42578125" style="28" customWidth="1"/>
    <col min="12887" max="12887" width="20.42578125" style="28" customWidth="1"/>
    <col min="12888" max="12888" width="15.140625" style="28" customWidth="1"/>
    <col min="12889" max="12889" width="19.85546875" style="28" customWidth="1"/>
    <col min="12890" max="12890" width="15" style="28" customWidth="1"/>
    <col min="12891" max="12891" width="18.85546875" style="28" customWidth="1"/>
    <col min="12892" max="12892" width="15" style="28" customWidth="1"/>
    <col min="12893" max="12893" width="18.85546875" style="28" customWidth="1"/>
    <col min="12894" max="12894" width="15" style="28" customWidth="1"/>
    <col min="12895" max="12895" width="18.85546875" style="28" customWidth="1"/>
    <col min="12896" max="12896" width="15" style="28" customWidth="1"/>
    <col min="12897" max="12897" width="18.85546875" style="28" customWidth="1"/>
    <col min="12898" max="12898" width="15" style="28" customWidth="1"/>
    <col min="12899" max="12899" width="18.85546875" style="28" customWidth="1"/>
    <col min="12900" max="12900" width="15.140625" style="28" customWidth="1"/>
    <col min="12901" max="12901" width="19.5703125" style="28" customWidth="1"/>
    <col min="12902" max="12902" width="105" style="28" customWidth="1"/>
    <col min="12903" max="12903" width="179.85546875" style="28" customWidth="1"/>
    <col min="12904" max="13135" width="10.28515625" style="28"/>
    <col min="13136" max="13136" width="10.140625" style="28" customWidth="1"/>
    <col min="13137" max="13137" width="85.28515625" style="28" customWidth="1"/>
    <col min="13138" max="13138" width="12.28515625" style="28" customWidth="1"/>
    <col min="13139" max="13142" width="14.42578125" style="28" customWidth="1"/>
    <col min="13143" max="13143" width="20.42578125" style="28" customWidth="1"/>
    <col min="13144" max="13144" width="15.140625" style="28" customWidth="1"/>
    <col min="13145" max="13145" width="19.85546875" style="28" customWidth="1"/>
    <col min="13146" max="13146" width="15" style="28" customWidth="1"/>
    <col min="13147" max="13147" width="18.85546875" style="28" customWidth="1"/>
    <col min="13148" max="13148" width="15" style="28" customWidth="1"/>
    <col min="13149" max="13149" width="18.85546875" style="28" customWidth="1"/>
    <col min="13150" max="13150" width="15" style="28" customWidth="1"/>
    <col min="13151" max="13151" width="18.85546875" style="28" customWidth="1"/>
    <col min="13152" max="13152" width="15" style="28" customWidth="1"/>
    <col min="13153" max="13153" width="18.85546875" style="28" customWidth="1"/>
    <col min="13154" max="13154" width="15" style="28" customWidth="1"/>
    <col min="13155" max="13155" width="18.85546875" style="28" customWidth="1"/>
    <col min="13156" max="13156" width="15.140625" style="28" customWidth="1"/>
    <col min="13157" max="13157" width="19.5703125" style="28" customWidth="1"/>
    <col min="13158" max="13158" width="105" style="28" customWidth="1"/>
    <col min="13159" max="13159" width="179.85546875" style="28" customWidth="1"/>
    <col min="13160" max="13391" width="10.28515625" style="28"/>
    <col min="13392" max="13392" width="10.140625" style="28" customWidth="1"/>
    <col min="13393" max="13393" width="85.28515625" style="28" customWidth="1"/>
    <col min="13394" max="13394" width="12.28515625" style="28" customWidth="1"/>
    <col min="13395" max="13398" width="14.42578125" style="28" customWidth="1"/>
    <col min="13399" max="13399" width="20.42578125" style="28" customWidth="1"/>
    <col min="13400" max="13400" width="15.140625" style="28" customWidth="1"/>
    <col min="13401" max="13401" width="19.85546875" style="28" customWidth="1"/>
    <col min="13402" max="13402" width="15" style="28" customWidth="1"/>
    <col min="13403" max="13403" width="18.85546875" style="28" customWidth="1"/>
    <col min="13404" max="13404" width="15" style="28" customWidth="1"/>
    <col min="13405" max="13405" width="18.85546875" style="28" customWidth="1"/>
    <col min="13406" max="13406" width="15" style="28" customWidth="1"/>
    <col min="13407" max="13407" width="18.85546875" style="28" customWidth="1"/>
    <col min="13408" max="13408" width="15" style="28" customWidth="1"/>
    <col min="13409" max="13409" width="18.85546875" style="28" customWidth="1"/>
    <col min="13410" max="13410" width="15" style="28" customWidth="1"/>
    <col min="13411" max="13411" width="18.85546875" style="28" customWidth="1"/>
    <col min="13412" max="13412" width="15.140625" style="28" customWidth="1"/>
    <col min="13413" max="13413" width="19.5703125" style="28" customWidth="1"/>
    <col min="13414" max="13414" width="105" style="28" customWidth="1"/>
    <col min="13415" max="13415" width="179.85546875" style="28" customWidth="1"/>
    <col min="13416" max="13647" width="10.28515625" style="28"/>
    <col min="13648" max="13648" width="10.140625" style="28" customWidth="1"/>
    <col min="13649" max="13649" width="85.28515625" style="28" customWidth="1"/>
    <col min="13650" max="13650" width="12.28515625" style="28" customWidth="1"/>
    <col min="13651" max="13654" width="14.42578125" style="28" customWidth="1"/>
    <col min="13655" max="13655" width="20.42578125" style="28" customWidth="1"/>
    <col min="13656" max="13656" width="15.140625" style="28" customWidth="1"/>
    <col min="13657" max="13657" width="19.85546875" style="28" customWidth="1"/>
    <col min="13658" max="13658" width="15" style="28" customWidth="1"/>
    <col min="13659" max="13659" width="18.85546875" style="28" customWidth="1"/>
    <col min="13660" max="13660" width="15" style="28" customWidth="1"/>
    <col min="13661" max="13661" width="18.85546875" style="28" customWidth="1"/>
    <col min="13662" max="13662" width="15" style="28" customWidth="1"/>
    <col min="13663" max="13663" width="18.85546875" style="28" customWidth="1"/>
    <col min="13664" max="13664" width="15" style="28" customWidth="1"/>
    <col min="13665" max="13665" width="18.85546875" style="28" customWidth="1"/>
    <col min="13666" max="13666" width="15" style="28" customWidth="1"/>
    <col min="13667" max="13667" width="18.85546875" style="28" customWidth="1"/>
    <col min="13668" max="13668" width="15.140625" style="28" customWidth="1"/>
    <col min="13669" max="13669" width="19.5703125" style="28" customWidth="1"/>
    <col min="13670" max="13670" width="105" style="28" customWidth="1"/>
    <col min="13671" max="13671" width="179.85546875" style="28" customWidth="1"/>
    <col min="13672" max="13903" width="10.28515625" style="28"/>
    <col min="13904" max="13904" width="10.140625" style="28" customWidth="1"/>
    <col min="13905" max="13905" width="85.28515625" style="28" customWidth="1"/>
    <col min="13906" max="13906" width="12.28515625" style="28" customWidth="1"/>
    <col min="13907" max="13910" width="14.42578125" style="28" customWidth="1"/>
    <col min="13911" max="13911" width="20.42578125" style="28" customWidth="1"/>
    <col min="13912" max="13912" width="15.140625" style="28" customWidth="1"/>
    <col min="13913" max="13913" width="19.85546875" style="28" customWidth="1"/>
    <col min="13914" max="13914" width="15" style="28" customWidth="1"/>
    <col min="13915" max="13915" width="18.85546875" style="28" customWidth="1"/>
    <col min="13916" max="13916" width="15" style="28" customWidth="1"/>
    <col min="13917" max="13917" width="18.85546875" style="28" customWidth="1"/>
    <col min="13918" max="13918" width="15" style="28" customWidth="1"/>
    <col min="13919" max="13919" width="18.85546875" style="28" customWidth="1"/>
    <col min="13920" max="13920" width="15" style="28" customWidth="1"/>
    <col min="13921" max="13921" width="18.85546875" style="28" customWidth="1"/>
    <col min="13922" max="13922" width="15" style="28" customWidth="1"/>
    <col min="13923" max="13923" width="18.85546875" style="28" customWidth="1"/>
    <col min="13924" max="13924" width="15.140625" style="28" customWidth="1"/>
    <col min="13925" max="13925" width="19.5703125" style="28" customWidth="1"/>
    <col min="13926" max="13926" width="105" style="28" customWidth="1"/>
    <col min="13927" max="13927" width="179.85546875" style="28" customWidth="1"/>
    <col min="13928" max="14159" width="10.28515625" style="28"/>
    <col min="14160" max="14160" width="10.140625" style="28" customWidth="1"/>
    <col min="14161" max="14161" width="85.28515625" style="28" customWidth="1"/>
    <col min="14162" max="14162" width="12.28515625" style="28" customWidth="1"/>
    <col min="14163" max="14166" width="14.42578125" style="28" customWidth="1"/>
    <col min="14167" max="14167" width="20.42578125" style="28" customWidth="1"/>
    <col min="14168" max="14168" width="15.140625" style="28" customWidth="1"/>
    <col min="14169" max="14169" width="19.85546875" style="28" customWidth="1"/>
    <col min="14170" max="14170" width="15" style="28" customWidth="1"/>
    <col min="14171" max="14171" width="18.85546875" style="28" customWidth="1"/>
    <col min="14172" max="14172" width="15" style="28" customWidth="1"/>
    <col min="14173" max="14173" width="18.85546875" style="28" customWidth="1"/>
    <col min="14174" max="14174" width="15" style="28" customWidth="1"/>
    <col min="14175" max="14175" width="18.85546875" style="28" customWidth="1"/>
    <col min="14176" max="14176" width="15" style="28" customWidth="1"/>
    <col min="14177" max="14177" width="18.85546875" style="28" customWidth="1"/>
    <col min="14178" max="14178" width="15" style="28" customWidth="1"/>
    <col min="14179" max="14179" width="18.85546875" style="28" customWidth="1"/>
    <col min="14180" max="14180" width="15.140625" style="28" customWidth="1"/>
    <col min="14181" max="14181" width="19.5703125" style="28" customWidth="1"/>
    <col min="14182" max="14182" width="105" style="28" customWidth="1"/>
    <col min="14183" max="14183" width="179.85546875" style="28" customWidth="1"/>
    <col min="14184" max="14415" width="10.28515625" style="28"/>
    <col min="14416" max="14416" width="10.140625" style="28" customWidth="1"/>
    <col min="14417" max="14417" width="85.28515625" style="28" customWidth="1"/>
    <col min="14418" max="14418" width="12.28515625" style="28" customWidth="1"/>
    <col min="14419" max="14422" width="14.42578125" style="28" customWidth="1"/>
    <col min="14423" max="14423" width="20.42578125" style="28" customWidth="1"/>
    <col min="14424" max="14424" width="15.140625" style="28" customWidth="1"/>
    <col min="14425" max="14425" width="19.85546875" style="28" customWidth="1"/>
    <col min="14426" max="14426" width="15" style="28" customWidth="1"/>
    <col min="14427" max="14427" width="18.85546875" style="28" customWidth="1"/>
    <col min="14428" max="14428" width="15" style="28" customWidth="1"/>
    <col min="14429" max="14429" width="18.85546875" style="28" customWidth="1"/>
    <col min="14430" max="14430" width="15" style="28" customWidth="1"/>
    <col min="14431" max="14431" width="18.85546875" style="28" customWidth="1"/>
    <col min="14432" max="14432" width="15" style="28" customWidth="1"/>
    <col min="14433" max="14433" width="18.85546875" style="28" customWidth="1"/>
    <col min="14434" max="14434" width="15" style="28" customWidth="1"/>
    <col min="14435" max="14435" width="18.85546875" style="28" customWidth="1"/>
    <col min="14436" max="14436" width="15.140625" style="28" customWidth="1"/>
    <col min="14437" max="14437" width="19.5703125" style="28" customWidth="1"/>
    <col min="14438" max="14438" width="105" style="28" customWidth="1"/>
    <col min="14439" max="14439" width="179.85546875" style="28" customWidth="1"/>
    <col min="14440" max="14671" width="10.28515625" style="28"/>
    <col min="14672" max="14672" width="10.140625" style="28" customWidth="1"/>
    <col min="14673" max="14673" width="85.28515625" style="28" customWidth="1"/>
    <col min="14674" max="14674" width="12.28515625" style="28" customWidth="1"/>
    <col min="14675" max="14678" width="14.42578125" style="28" customWidth="1"/>
    <col min="14679" max="14679" width="20.42578125" style="28" customWidth="1"/>
    <col min="14680" max="14680" width="15.140625" style="28" customWidth="1"/>
    <col min="14681" max="14681" width="19.85546875" style="28" customWidth="1"/>
    <col min="14682" max="14682" width="15" style="28" customWidth="1"/>
    <col min="14683" max="14683" width="18.85546875" style="28" customWidth="1"/>
    <col min="14684" max="14684" width="15" style="28" customWidth="1"/>
    <col min="14685" max="14685" width="18.85546875" style="28" customWidth="1"/>
    <col min="14686" max="14686" width="15" style="28" customWidth="1"/>
    <col min="14687" max="14687" width="18.85546875" style="28" customWidth="1"/>
    <col min="14688" max="14688" width="15" style="28" customWidth="1"/>
    <col min="14689" max="14689" width="18.85546875" style="28" customWidth="1"/>
    <col min="14690" max="14690" width="15" style="28" customWidth="1"/>
    <col min="14691" max="14691" width="18.85546875" style="28" customWidth="1"/>
    <col min="14692" max="14692" width="15.140625" style="28" customWidth="1"/>
    <col min="14693" max="14693" width="19.5703125" style="28" customWidth="1"/>
    <col min="14694" max="14694" width="105" style="28" customWidth="1"/>
    <col min="14695" max="14695" width="179.85546875" style="28" customWidth="1"/>
    <col min="14696" max="14927" width="10.28515625" style="28"/>
    <col min="14928" max="14928" width="10.140625" style="28" customWidth="1"/>
    <col min="14929" max="14929" width="85.28515625" style="28" customWidth="1"/>
    <col min="14930" max="14930" width="12.28515625" style="28" customWidth="1"/>
    <col min="14931" max="14934" width="14.42578125" style="28" customWidth="1"/>
    <col min="14935" max="14935" width="20.42578125" style="28" customWidth="1"/>
    <col min="14936" max="14936" width="15.140625" style="28" customWidth="1"/>
    <col min="14937" max="14937" width="19.85546875" style="28" customWidth="1"/>
    <col min="14938" max="14938" width="15" style="28" customWidth="1"/>
    <col min="14939" max="14939" width="18.85546875" style="28" customWidth="1"/>
    <col min="14940" max="14940" width="15" style="28" customWidth="1"/>
    <col min="14941" max="14941" width="18.85546875" style="28" customWidth="1"/>
    <col min="14942" max="14942" width="15" style="28" customWidth="1"/>
    <col min="14943" max="14943" width="18.85546875" style="28" customWidth="1"/>
    <col min="14944" max="14944" width="15" style="28" customWidth="1"/>
    <col min="14945" max="14945" width="18.85546875" style="28" customWidth="1"/>
    <col min="14946" max="14946" width="15" style="28" customWidth="1"/>
    <col min="14947" max="14947" width="18.85546875" style="28" customWidth="1"/>
    <col min="14948" max="14948" width="15.140625" style="28" customWidth="1"/>
    <col min="14949" max="14949" width="19.5703125" style="28" customWidth="1"/>
    <col min="14950" max="14950" width="105" style="28" customWidth="1"/>
    <col min="14951" max="14951" width="179.85546875" style="28" customWidth="1"/>
    <col min="14952" max="15183" width="10.28515625" style="28"/>
    <col min="15184" max="15184" width="10.140625" style="28" customWidth="1"/>
    <col min="15185" max="15185" width="85.28515625" style="28" customWidth="1"/>
    <col min="15186" max="15186" width="12.28515625" style="28" customWidth="1"/>
    <col min="15187" max="15190" width="14.42578125" style="28" customWidth="1"/>
    <col min="15191" max="15191" width="20.42578125" style="28" customWidth="1"/>
    <col min="15192" max="15192" width="15.140625" style="28" customWidth="1"/>
    <col min="15193" max="15193" width="19.85546875" style="28" customWidth="1"/>
    <col min="15194" max="15194" width="15" style="28" customWidth="1"/>
    <col min="15195" max="15195" width="18.85546875" style="28" customWidth="1"/>
    <col min="15196" max="15196" width="15" style="28" customWidth="1"/>
    <col min="15197" max="15197" width="18.85546875" style="28" customWidth="1"/>
    <col min="15198" max="15198" width="15" style="28" customWidth="1"/>
    <col min="15199" max="15199" width="18.85546875" style="28" customWidth="1"/>
    <col min="15200" max="15200" width="15" style="28" customWidth="1"/>
    <col min="15201" max="15201" width="18.85546875" style="28" customWidth="1"/>
    <col min="15202" max="15202" width="15" style="28" customWidth="1"/>
    <col min="15203" max="15203" width="18.85546875" style="28" customWidth="1"/>
    <col min="15204" max="15204" width="15.140625" style="28" customWidth="1"/>
    <col min="15205" max="15205" width="19.5703125" style="28" customWidth="1"/>
    <col min="15206" max="15206" width="105" style="28" customWidth="1"/>
    <col min="15207" max="15207" width="179.85546875" style="28" customWidth="1"/>
    <col min="15208" max="15439" width="10.28515625" style="28"/>
    <col min="15440" max="15440" width="10.140625" style="28" customWidth="1"/>
    <col min="15441" max="15441" width="85.28515625" style="28" customWidth="1"/>
    <col min="15442" max="15442" width="12.28515625" style="28" customWidth="1"/>
    <col min="15443" max="15446" width="14.42578125" style="28" customWidth="1"/>
    <col min="15447" max="15447" width="20.42578125" style="28" customWidth="1"/>
    <col min="15448" max="15448" width="15.140625" style="28" customWidth="1"/>
    <col min="15449" max="15449" width="19.85546875" style="28" customWidth="1"/>
    <col min="15450" max="15450" width="15" style="28" customWidth="1"/>
    <col min="15451" max="15451" width="18.85546875" style="28" customWidth="1"/>
    <col min="15452" max="15452" width="15" style="28" customWidth="1"/>
    <col min="15453" max="15453" width="18.85546875" style="28" customWidth="1"/>
    <col min="15454" max="15454" width="15" style="28" customWidth="1"/>
    <col min="15455" max="15455" width="18.85546875" style="28" customWidth="1"/>
    <col min="15456" max="15456" width="15" style="28" customWidth="1"/>
    <col min="15457" max="15457" width="18.85546875" style="28" customWidth="1"/>
    <col min="15458" max="15458" width="15" style="28" customWidth="1"/>
    <col min="15459" max="15459" width="18.85546875" style="28" customWidth="1"/>
    <col min="15460" max="15460" width="15.140625" style="28" customWidth="1"/>
    <col min="15461" max="15461" width="19.5703125" style="28" customWidth="1"/>
    <col min="15462" max="15462" width="105" style="28" customWidth="1"/>
    <col min="15463" max="15463" width="179.85546875" style="28" customWidth="1"/>
    <col min="15464" max="15695" width="10.28515625" style="28"/>
    <col min="15696" max="15696" width="10.140625" style="28" customWidth="1"/>
    <col min="15697" max="15697" width="85.28515625" style="28" customWidth="1"/>
    <col min="15698" max="15698" width="12.28515625" style="28" customWidth="1"/>
    <col min="15699" max="15702" width="14.42578125" style="28" customWidth="1"/>
    <col min="15703" max="15703" width="20.42578125" style="28" customWidth="1"/>
    <col min="15704" max="15704" width="15.140625" style="28" customWidth="1"/>
    <col min="15705" max="15705" width="19.85546875" style="28" customWidth="1"/>
    <col min="15706" max="15706" width="15" style="28" customWidth="1"/>
    <col min="15707" max="15707" width="18.85546875" style="28" customWidth="1"/>
    <col min="15708" max="15708" width="15" style="28" customWidth="1"/>
    <col min="15709" max="15709" width="18.85546875" style="28" customWidth="1"/>
    <col min="15710" max="15710" width="15" style="28" customWidth="1"/>
    <col min="15711" max="15711" width="18.85546875" style="28" customWidth="1"/>
    <col min="15712" max="15712" width="15" style="28" customWidth="1"/>
    <col min="15713" max="15713" width="18.85546875" style="28" customWidth="1"/>
    <col min="15714" max="15714" width="15" style="28" customWidth="1"/>
    <col min="15715" max="15715" width="18.85546875" style="28" customWidth="1"/>
    <col min="15716" max="15716" width="15.140625" style="28" customWidth="1"/>
    <col min="15717" max="15717" width="19.5703125" style="28" customWidth="1"/>
    <col min="15718" max="15718" width="105" style="28" customWidth="1"/>
    <col min="15719" max="15719" width="179.85546875" style="28" customWidth="1"/>
    <col min="15720" max="15951" width="10.28515625" style="28"/>
    <col min="15952" max="15952" width="10.140625" style="28" customWidth="1"/>
    <col min="15953" max="15953" width="85.28515625" style="28" customWidth="1"/>
    <col min="15954" max="15954" width="12.28515625" style="28" customWidth="1"/>
    <col min="15955" max="15958" width="14.42578125" style="28" customWidth="1"/>
    <col min="15959" max="15959" width="20.42578125" style="28" customWidth="1"/>
    <col min="15960" max="15960" width="15.140625" style="28" customWidth="1"/>
    <col min="15961" max="15961" width="19.85546875" style="28" customWidth="1"/>
    <col min="15962" max="15962" width="15" style="28" customWidth="1"/>
    <col min="15963" max="15963" width="18.85546875" style="28" customWidth="1"/>
    <col min="15964" max="15964" width="15" style="28" customWidth="1"/>
    <col min="15965" max="15965" width="18.85546875" style="28" customWidth="1"/>
    <col min="15966" max="15966" width="15" style="28" customWidth="1"/>
    <col min="15967" max="15967" width="18.85546875" style="28" customWidth="1"/>
    <col min="15968" max="15968" width="15" style="28" customWidth="1"/>
    <col min="15969" max="15969" width="18.85546875" style="28" customWidth="1"/>
    <col min="15970" max="15970" width="15" style="28" customWidth="1"/>
    <col min="15971" max="15971" width="18.85546875" style="28" customWidth="1"/>
    <col min="15972" max="15972" width="15.140625" style="28" customWidth="1"/>
    <col min="15973" max="15973" width="19.5703125" style="28" customWidth="1"/>
    <col min="15974" max="15974" width="105" style="28" customWidth="1"/>
    <col min="15975" max="15975" width="179.85546875" style="28" customWidth="1"/>
    <col min="15976" max="16384" width="10.28515625" style="28"/>
  </cols>
  <sheetData>
    <row r="1" spans="1:8" ht="18.75" x14ac:dyDescent="0.25">
      <c r="H1" s="145" t="s">
        <v>727</v>
      </c>
    </row>
    <row r="2" spans="1:8" ht="18.75" x14ac:dyDescent="0.25">
      <c r="H2" s="145" t="s">
        <v>728</v>
      </c>
    </row>
    <row r="3" spans="1:8" ht="18.75" x14ac:dyDescent="0.3">
      <c r="H3" s="146" t="s">
        <v>729</v>
      </c>
    </row>
    <row r="4" spans="1:8" ht="31.5" customHeight="1" x14ac:dyDescent="0.25"/>
    <row r="5" spans="1:8" ht="31.5" customHeight="1" x14ac:dyDescent="0.25"/>
    <row r="6" spans="1:8" ht="50.25" customHeight="1" x14ac:dyDescent="0.25">
      <c r="A6" s="140" t="s">
        <v>726</v>
      </c>
      <c r="B6" s="140"/>
      <c r="C6" s="140"/>
      <c r="D6" s="140"/>
      <c r="E6" s="140"/>
      <c r="F6" s="140"/>
      <c r="G6" s="140"/>
      <c r="H6" s="140"/>
    </row>
    <row r="7" spans="1:8" ht="22.5" x14ac:dyDescent="0.25">
      <c r="A7" s="147"/>
      <c r="B7" s="147"/>
      <c r="C7" s="147"/>
      <c r="D7" s="100"/>
    </row>
    <row r="9" spans="1:8" ht="18.75" x14ac:dyDescent="0.25">
      <c r="A9" s="141" t="s">
        <v>714</v>
      </c>
      <c r="B9" s="141"/>
    </row>
    <row r="10" spans="1:8" x14ac:dyDescent="0.25">
      <c r="B10" s="71" t="s">
        <v>715</v>
      </c>
    </row>
    <row r="11" spans="1:8" ht="18.75" x14ac:dyDescent="0.25">
      <c r="B11" s="72" t="s">
        <v>730</v>
      </c>
    </row>
    <row r="12" spans="1:8" ht="18.75" x14ac:dyDescent="0.25">
      <c r="A12" s="142" t="s">
        <v>716</v>
      </c>
      <c r="B12" s="142"/>
    </row>
    <row r="13" spans="1:8" ht="18.75" x14ac:dyDescent="0.25">
      <c r="B13" s="72"/>
    </row>
    <row r="14" spans="1:8" ht="18.75" customHeight="1" x14ac:dyDescent="0.25">
      <c r="A14" s="143" t="s">
        <v>717</v>
      </c>
      <c r="B14" s="143"/>
      <c r="C14" s="143"/>
      <c r="D14" s="143"/>
      <c r="E14" s="143"/>
      <c r="F14" s="143"/>
    </row>
    <row r="15" spans="1:8" x14ac:dyDescent="0.25">
      <c r="A15" s="144" t="s">
        <v>718</v>
      </c>
      <c r="B15" s="144"/>
      <c r="F15" s="52"/>
    </row>
    <row r="16" spans="1:8" x14ac:dyDescent="0.25">
      <c r="A16" s="28"/>
      <c r="B16" s="28"/>
      <c r="C16" s="28"/>
      <c r="D16" s="64"/>
      <c r="E16" s="102"/>
      <c r="F16" s="64"/>
      <c r="G16" s="64"/>
      <c r="H16" s="64"/>
    </row>
    <row r="17" spans="1:21" x14ac:dyDescent="0.25">
      <c r="A17" s="28"/>
      <c r="B17" s="28"/>
      <c r="C17" s="28"/>
      <c r="D17" s="65"/>
      <c r="E17" s="103"/>
      <c r="F17" s="64"/>
      <c r="G17" s="65"/>
      <c r="H17" s="52"/>
    </row>
    <row r="18" spans="1:21" ht="21" thickBot="1" x14ac:dyDescent="0.3">
      <c r="A18" s="135" t="s">
        <v>713</v>
      </c>
      <c r="B18" s="135"/>
      <c r="C18" s="135"/>
      <c r="D18" s="135"/>
      <c r="E18" s="135"/>
      <c r="F18" s="135"/>
      <c r="G18" s="135"/>
      <c r="H18" s="135"/>
      <c r="I18" s="52"/>
    </row>
    <row r="19" spans="1:21" ht="35.25" customHeight="1" x14ac:dyDescent="0.25">
      <c r="A19" s="136" t="s">
        <v>0</v>
      </c>
      <c r="B19" s="138" t="s">
        <v>1</v>
      </c>
      <c r="C19" s="128" t="s">
        <v>2</v>
      </c>
      <c r="D19" s="130" t="s">
        <v>725</v>
      </c>
      <c r="E19" s="131"/>
      <c r="F19" s="134" t="s">
        <v>719</v>
      </c>
      <c r="G19" s="131"/>
      <c r="H19" s="132" t="s">
        <v>720</v>
      </c>
    </row>
    <row r="20" spans="1:21" x14ac:dyDescent="0.25">
      <c r="A20" s="137"/>
      <c r="B20" s="139"/>
      <c r="C20" s="129"/>
      <c r="D20" s="79" t="s">
        <v>654</v>
      </c>
      <c r="E20" s="80" t="s">
        <v>3</v>
      </c>
      <c r="F20" s="80" t="s">
        <v>721</v>
      </c>
      <c r="G20" s="79" t="s">
        <v>722</v>
      </c>
      <c r="H20" s="133"/>
    </row>
    <row r="21" spans="1:21" s="29" customFormat="1" ht="16.5" thickBot="1" x14ac:dyDescent="0.3">
      <c r="A21" s="2">
        <v>1</v>
      </c>
      <c r="B21" s="3">
        <v>2</v>
      </c>
      <c r="C21" s="35">
        <v>3</v>
      </c>
      <c r="D21" s="3">
        <v>4</v>
      </c>
      <c r="E21" s="3">
        <v>5</v>
      </c>
      <c r="F21" s="3">
        <v>6</v>
      </c>
      <c r="G21" s="3">
        <v>7</v>
      </c>
      <c r="H21" s="3">
        <v>8</v>
      </c>
    </row>
    <row r="22" spans="1:21" s="29" customFormat="1" ht="19.5" thickBot="1" x14ac:dyDescent="0.3">
      <c r="A22" s="122" t="s">
        <v>709</v>
      </c>
      <c r="B22" s="123"/>
      <c r="C22" s="123"/>
      <c r="D22" s="123"/>
      <c r="E22" s="123"/>
      <c r="F22" s="123"/>
      <c r="G22" s="123"/>
      <c r="H22" s="123"/>
    </row>
    <row r="23" spans="1:21" s="29" customFormat="1" x14ac:dyDescent="0.25">
      <c r="A23" s="5" t="s">
        <v>4</v>
      </c>
      <c r="B23" s="6" t="s">
        <v>656</v>
      </c>
      <c r="C23" s="7" t="s">
        <v>5</v>
      </c>
      <c r="D23" s="53">
        <f t="shared" ref="D23" si="0">D29+D31+D32+D37</f>
        <v>10796.65096565047</v>
      </c>
      <c r="E23" s="53">
        <f t="shared" ref="E23" si="1">E29+E31+E32+E37</f>
        <v>5327.5207943416681</v>
      </c>
      <c r="F23" s="53">
        <f>E23-D23</f>
        <v>-5469.1301713088014</v>
      </c>
      <c r="G23" s="81">
        <f>IFERROR(F23/D23,0)</f>
        <v>-0.50655802328970634</v>
      </c>
      <c r="H23" s="53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</row>
    <row r="24" spans="1:21" s="29" customFormat="1" ht="15.75" hidden="1" customHeight="1" outlineLevel="1" x14ac:dyDescent="0.25">
      <c r="A24" s="8" t="s">
        <v>6</v>
      </c>
      <c r="B24" s="9" t="s">
        <v>7</v>
      </c>
      <c r="C24" s="10" t="s">
        <v>5</v>
      </c>
      <c r="D24" s="51" t="s">
        <v>206</v>
      </c>
      <c r="E24" s="51" t="s">
        <v>206</v>
      </c>
      <c r="F24" s="51" t="e">
        <f t="shared" ref="F24:F81" si="2">E24-D24</f>
        <v>#VALUE!</v>
      </c>
      <c r="G24" s="82">
        <f t="shared" ref="G24:G81" si="3">IFERROR(F24/D24,0)</f>
        <v>0</v>
      </c>
      <c r="H24" s="51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</row>
    <row r="25" spans="1:21" s="29" customFormat="1" ht="31.5" hidden="1" customHeight="1" outlineLevel="1" x14ac:dyDescent="0.25">
      <c r="A25" s="8" t="s">
        <v>8</v>
      </c>
      <c r="B25" s="27" t="s">
        <v>9</v>
      </c>
      <c r="C25" s="10" t="s">
        <v>5</v>
      </c>
      <c r="D25" s="51" t="s">
        <v>206</v>
      </c>
      <c r="E25" s="51" t="s">
        <v>206</v>
      </c>
      <c r="F25" s="51" t="e">
        <f t="shared" si="2"/>
        <v>#VALUE!</v>
      </c>
      <c r="G25" s="82">
        <f t="shared" si="3"/>
        <v>0</v>
      </c>
      <c r="H25" s="51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</row>
    <row r="26" spans="1:21" s="29" customFormat="1" ht="31.5" hidden="1" customHeight="1" outlineLevel="1" x14ac:dyDescent="0.25">
      <c r="A26" s="8" t="s">
        <v>10</v>
      </c>
      <c r="B26" s="27" t="s">
        <v>11</v>
      </c>
      <c r="C26" s="10" t="s">
        <v>5</v>
      </c>
      <c r="D26" s="51" t="s">
        <v>206</v>
      </c>
      <c r="E26" s="51" t="s">
        <v>206</v>
      </c>
      <c r="F26" s="51" t="e">
        <f t="shared" si="2"/>
        <v>#VALUE!</v>
      </c>
      <c r="G26" s="82">
        <f t="shared" si="3"/>
        <v>0</v>
      </c>
      <c r="H26" s="51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</row>
    <row r="27" spans="1:21" s="29" customFormat="1" ht="31.5" hidden="1" customHeight="1" outlineLevel="1" x14ac:dyDescent="0.25">
      <c r="A27" s="8" t="s">
        <v>12</v>
      </c>
      <c r="B27" s="27" t="s">
        <v>13</v>
      </c>
      <c r="C27" s="10" t="s">
        <v>5</v>
      </c>
      <c r="D27" s="51" t="s">
        <v>206</v>
      </c>
      <c r="E27" s="51" t="s">
        <v>206</v>
      </c>
      <c r="F27" s="51" t="e">
        <f t="shared" si="2"/>
        <v>#VALUE!</v>
      </c>
      <c r="G27" s="82">
        <f t="shared" si="3"/>
        <v>0</v>
      </c>
      <c r="H27" s="51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</row>
    <row r="28" spans="1:21" s="29" customFormat="1" ht="15.75" hidden="1" customHeight="1" outlineLevel="1" x14ac:dyDescent="0.25">
      <c r="A28" s="8" t="s">
        <v>14</v>
      </c>
      <c r="B28" s="9" t="s">
        <v>15</v>
      </c>
      <c r="C28" s="10" t="s">
        <v>5</v>
      </c>
      <c r="D28" s="51" t="s">
        <v>206</v>
      </c>
      <c r="E28" s="51" t="s">
        <v>206</v>
      </c>
      <c r="F28" s="51" t="e">
        <f t="shared" si="2"/>
        <v>#VALUE!</v>
      </c>
      <c r="G28" s="82">
        <f t="shared" si="3"/>
        <v>0</v>
      </c>
      <c r="H28" s="51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</row>
    <row r="29" spans="1:21" s="29" customFormat="1" collapsed="1" x14ac:dyDescent="0.25">
      <c r="A29" s="8" t="s">
        <v>16</v>
      </c>
      <c r="B29" s="9" t="s">
        <v>17</v>
      </c>
      <c r="C29" s="10" t="s">
        <v>5</v>
      </c>
      <c r="D29" s="51">
        <v>5104.5312538379858</v>
      </c>
      <c r="E29" s="51">
        <v>2616.8279893200001</v>
      </c>
      <c r="F29" s="51">
        <f t="shared" si="2"/>
        <v>-2487.7032645179856</v>
      </c>
      <c r="G29" s="82">
        <f t="shared" si="3"/>
        <v>-0.48735195080792887</v>
      </c>
      <c r="H29" s="51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</row>
    <row r="30" spans="1:21" s="29" customFormat="1" ht="15.75" hidden="1" customHeight="1" outlineLevel="1" x14ac:dyDescent="0.25">
      <c r="A30" s="8" t="s">
        <v>18</v>
      </c>
      <c r="B30" s="9" t="s">
        <v>19</v>
      </c>
      <c r="C30" s="10" t="s">
        <v>5</v>
      </c>
      <c r="D30" s="51" t="s">
        <v>206</v>
      </c>
      <c r="E30" s="51" t="s">
        <v>206</v>
      </c>
      <c r="F30" s="51" t="e">
        <f t="shared" si="2"/>
        <v>#VALUE!</v>
      </c>
      <c r="G30" s="82">
        <f t="shared" si="3"/>
        <v>0</v>
      </c>
      <c r="H30" s="51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</row>
    <row r="31" spans="1:21" s="29" customFormat="1" collapsed="1" x14ac:dyDescent="0.25">
      <c r="A31" s="8" t="s">
        <v>20</v>
      </c>
      <c r="B31" s="9" t="s">
        <v>21</v>
      </c>
      <c r="C31" s="10" t="s">
        <v>5</v>
      </c>
      <c r="D31" s="51">
        <v>347.74560488333407</v>
      </c>
      <c r="E31" s="51">
        <v>203.55539376666664</v>
      </c>
      <c r="F31" s="51">
        <f t="shared" si="2"/>
        <v>-144.19021111666743</v>
      </c>
      <c r="G31" s="82">
        <f t="shared" si="3"/>
        <v>-0.41464279948280619</v>
      </c>
      <c r="H31" s="99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spans="1:21" s="29" customFormat="1" x14ac:dyDescent="0.25">
      <c r="A32" s="8" t="s">
        <v>22</v>
      </c>
      <c r="B32" s="9" t="s">
        <v>23</v>
      </c>
      <c r="C32" s="10" t="s">
        <v>5</v>
      </c>
      <c r="D32" s="51">
        <v>5259.1516769291502</v>
      </c>
      <c r="E32" s="51">
        <v>2490.2733594633341</v>
      </c>
      <c r="F32" s="51">
        <f t="shared" si="2"/>
        <v>-2768.8783174658161</v>
      </c>
      <c r="G32" s="82">
        <f t="shared" si="3"/>
        <v>-0.5264876329032937</v>
      </c>
      <c r="H32" s="51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spans="1:21" s="29" customFormat="1" ht="15.75" hidden="1" customHeight="1" outlineLevel="1" x14ac:dyDescent="0.25">
      <c r="A33" s="8" t="s">
        <v>24</v>
      </c>
      <c r="B33" s="9" t="s">
        <v>25</v>
      </c>
      <c r="C33" s="10" t="s">
        <v>5</v>
      </c>
      <c r="D33" s="51" t="s">
        <v>206</v>
      </c>
      <c r="E33" s="51" t="s">
        <v>206</v>
      </c>
      <c r="F33" s="51" t="e">
        <f t="shared" si="2"/>
        <v>#VALUE!</v>
      </c>
      <c r="G33" s="82">
        <f t="shared" si="3"/>
        <v>0</v>
      </c>
      <c r="H33" s="51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spans="1:21" s="29" customFormat="1" ht="31.5" hidden="1" customHeight="1" outlineLevel="1" x14ac:dyDescent="0.25">
      <c r="A34" s="8" t="s">
        <v>26</v>
      </c>
      <c r="B34" s="27" t="s">
        <v>27</v>
      </c>
      <c r="C34" s="10" t="s">
        <v>5</v>
      </c>
      <c r="D34" s="51" t="s">
        <v>206</v>
      </c>
      <c r="E34" s="51" t="s">
        <v>206</v>
      </c>
      <c r="F34" s="51" t="e">
        <f t="shared" si="2"/>
        <v>#VALUE!</v>
      </c>
      <c r="G34" s="82">
        <f t="shared" si="3"/>
        <v>0</v>
      </c>
      <c r="H34" s="51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spans="1:21" s="29" customFormat="1" ht="15.75" hidden="1" customHeight="1" outlineLevel="1" x14ac:dyDescent="0.25">
      <c r="A35" s="8" t="s">
        <v>28</v>
      </c>
      <c r="B35" s="15" t="s">
        <v>29</v>
      </c>
      <c r="C35" s="10" t="s">
        <v>5</v>
      </c>
      <c r="D35" s="51" t="s">
        <v>206</v>
      </c>
      <c r="E35" s="51" t="s">
        <v>206</v>
      </c>
      <c r="F35" s="51" t="e">
        <f t="shared" si="2"/>
        <v>#VALUE!</v>
      </c>
      <c r="G35" s="82">
        <f t="shared" si="3"/>
        <v>0</v>
      </c>
      <c r="H35" s="51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spans="1:21" s="29" customFormat="1" ht="15.75" hidden="1" customHeight="1" outlineLevel="1" x14ac:dyDescent="0.25">
      <c r="A36" s="8" t="s">
        <v>30</v>
      </c>
      <c r="B36" s="15" t="s">
        <v>31</v>
      </c>
      <c r="C36" s="10" t="s">
        <v>5</v>
      </c>
      <c r="D36" s="51" t="s">
        <v>206</v>
      </c>
      <c r="E36" s="51" t="s">
        <v>206</v>
      </c>
      <c r="F36" s="51" t="e">
        <f t="shared" si="2"/>
        <v>#VALUE!</v>
      </c>
      <c r="G36" s="82">
        <f t="shared" si="3"/>
        <v>0</v>
      </c>
      <c r="H36" s="51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spans="1:21" s="29" customFormat="1" collapsed="1" x14ac:dyDescent="0.25">
      <c r="A37" s="8" t="s">
        <v>32</v>
      </c>
      <c r="B37" s="9" t="s">
        <v>33</v>
      </c>
      <c r="C37" s="10" t="s">
        <v>5</v>
      </c>
      <c r="D37" s="51">
        <v>85.222429999999989</v>
      </c>
      <c r="E37" s="51">
        <v>16.864051791666665</v>
      </c>
      <c r="F37" s="51">
        <f t="shared" si="2"/>
        <v>-68.35837820833332</v>
      </c>
      <c r="G37" s="82">
        <f t="shared" si="3"/>
        <v>-0.80211721501409117</v>
      </c>
      <c r="H37" s="51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</row>
    <row r="38" spans="1:21" s="29" customFormat="1" ht="31.5" x14ac:dyDescent="0.25">
      <c r="A38" s="8" t="s">
        <v>34</v>
      </c>
      <c r="B38" s="12" t="s">
        <v>35</v>
      </c>
      <c r="C38" s="10" t="s">
        <v>5</v>
      </c>
      <c r="D38" s="51">
        <f t="shared" ref="D38" si="4">D44+D46+D47+D52</f>
        <v>11774.687338469434</v>
      </c>
      <c r="E38" s="51">
        <f t="shared" ref="E38" si="5">E44+E46+E47+E52</f>
        <v>5763.7443003999997</v>
      </c>
      <c r="F38" s="51">
        <f t="shared" si="2"/>
        <v>-6010.9430380694339</v>
      </c>
      <c r="G38" s="82">
        <f t="shared" si="3"/>
        <v>-0.51049704041235144</v>
      </c>
      <c r="H38" s="51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</row>
    <row r="39" spans="1:21" s="29" customFormat="1" ht="15.75" hidden="1" customHeight="1" outlineLevel="1" x14ac:dyDescent="0.25">
      <c r="A39" s="8" t="s">
        <v>36</v>
      </c>
      <c r="B39" s="9" t="s">
        <v>7</v>
      </c>
      <c r="C39" s="10" t="s">
        <v>5</v>
      </c>
      <c r="D39" s="51" t="s">
        <v>206</v>
      </c>
      <c r="E39" s="51" t="s">
        <v>206</v>
      </c>
      <c r="F39" s="51" t="e">
        <f t="shared" si="2"/>
        <v>#VALUE!</v>
      </c>
      <c r="G39" s="82">
        <f t="shared" si="3"/>
        <v>0</v>
      </c>
      <c r="H39" s="51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</row>
    <row r="40" spans="1:21" s="29" customFormat="1" ht="31.5" hidden="1" customHeight="1" outlineLevel="1" x14ac:dyDescent="0.25">
      <c r="A40" s="8" t="s">
        <v>37</v>
      </c>
      <c r="B40" s="14" t="s">
        <v>9</v>
      </c>
      <c r="C40" s="10" t="s">
        <v>5</v>
      </c>
      <c r="D40" s="51" t="s">
        <v>206</v>
      </c>
      <c r="E40" s="51" t="s">
        <v>206</v>
      </c>
      <c r="F40" s="51" t="e">
        <f t="shared" si="2"/>
        <v>#VALUE!</v>
      </c>
      <c r="G40" s="82">
        <f t="shared" si="3"/>
        <v>0</v>
      </c>
      <c r="H40" s="51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</row>
    <row r="41" spans="1:21" s="29" customFormat="1" ht="31.5" hidden="1" customHeight="1" outlineLevel="1" x14ac:dyDescent="0.25">
      <c r="A41" s="8" t="s">
        <v>38</v>
      </c>
      <c r="B41" s="14" t="s">
        <v>11</v>
      </c>
      <c r="C41" s="10" t="s">
        <v>5</v>
      </c>
      <c r="D41" s="51" t="s">
        <v>206</v>
      </c>
      <c r="E41" s="51" t="s">
        <v>206</v>
      </c>
      <c r="F41" s="51" t="e">
        <f t="shared" si="2"/>
        <v>#VALUE!</v>
      </c>
      <c r="G41" s="82">
        <f t="shared" si="3"/>
        <v>0</v>
      </c>
      <c r="H41" s="51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</row>
    <row r="42" spans="1:21" s="29" customFormat="1" ht="31.5" hidden="1" customHeight="1" outlineLevel="1" x14ac:dyDescent="0.25">
      <c r="A42" s="8" t="s">
        <v>39</v>
      </c>
      <c r="B42" s="14" t="s">
        <v>13</v>
      </c>
      <c r="C42" s="10" t="s">
        <v>5</v>
      </c>
      <c r="D42" s="51" t="s">
        <v>206</v>
      </c>
      <c r="E42" s="51" t="s">
        <v>206</v>
      </c>
      <c r="F42" s="51" t="e">
        <f t="shared" si="2"/>
        <v>#VALUE!</v>
      </c>
      <c r="G42" s="82">
        <f t="shared" si="3"/>
        <v>0</v>
      </c>
      <c r="H42" s="51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</row>
    <row r="43" spans="1:21" s="29" customFormat="1" ht="15.75" hidden="1" customHeight="1" outlineLevel="1" x14ac:dyDescent="0.25">
      <c r="A43" s="8" t="s">
        <v>40</v>
      </c>
      <c r="B43" s="9" t="s">
        <v>15</v>
      </c>
      <c r="C43" s="10" t="s">
        <v>5</v>
      </c>
      <c r="D43" s="51" t="s">
        <v>206</v>
      </c>
      <c r="E43" s="51" t="s">
        <v>206</v>
      </c>
      <c r="F43" s="51" t="e">
        <f t="shared" si="2"/>
        <v>#VALUE!</v>
      </c>
      <c r="G43" s="82">
        <f t="shared" si="3"/>
        <v>0</v>
      </c>
      <c r="H43" s="51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</row>
    <row r="44" spans="1:21" s="29" customFormat="1" collapsed="1" x14ac:dyDescent="0.25">
      <c r="A44" s="8" t="s">
        <v>41</v>
      </c>
      <c r="B44" s="9" t="s">
        <v>17</v>
      </c>
      <c r="C44" s="10" t="s">
        <v>5</v>
      </c>
      <c r="D44" s="51">
        <v>6651.1871274361747</v>
      </c>
      <c r="E44" s="51">
        <v>3093.15636761112</v>
      </c>
      <c r="F44" s="51">
        <f t="shared" si="2"/>
        <v>-3558.0307598250547</v>
      </c>
      <c r="G44" s="82">
        <f t="shared" si="3"/>
        <v>-0.53494672329217186</v>
      </c>
      <c r="H44" s="51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</row>
    <row r="45" spans="1:21" s="29" customFormat="1" ht="15.75" hidden="1" customHeight="1" outlineLevel="1" x14ac:dyDescent="0.25">
      <c r="A45" s="8" t="s">
        <v>42</v>
      </c>
      <c r="B45" s="9" t="s">
        <v>19</v>
      </c>
      <c r="C45" s="10" t="s">
        <v>5</v>
      </c>
      <c r="D45" s="51" t="s">
        <v>206</v>
      </c>
      <c r="E45" s="51" t="s">
        <v>206</v>
      </c>
      <c r="F45" s="51" t="e">
        <f t="shared" si="2"/>
        <v>#VALUE!</v>
      </c>
      <c r="G45" s="82">
        <f t="shared" si="3"/>
        <v>0</v>
      </c>
      <c r="H45" s="51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</row>
    <row r="46" spans="1:21" s="29" customFormat="1" collapsed="1" x14ac:dyDescent="0.25">
      <c r="A46" s="8" t="s">
        <v>43</v>
      </c>
      <c r="B46" s="9" t="s">
        <v>21</v>
      </c>
      <c r="C46" s="10" t="s">
        <v>5</v>
      </c>
      <c r="D46" s="51">
        <v>68.650895456440153</v>
      </c>
      <c r="E46" s="51">
        <v>25.524770092079997</v>
      </c>
      <c r="F46" s="51">
        <f t="shared" si="2"/>
        <v>-43.126125364360156</v>
      </c>
      <c r="G46" s="82">
        <f t="shared" si="3"/>
        <v>-0.62819465176130473</v>
      </c>
      <c r="H46" s="51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</row>
    <row r="47" spans="1:21" s="29" customFormat="1" x14ac:dyDescent="0.25">
      <c r="A47" s="8" t="s">
        <v>44</v>
      </c>
      <c r="B47" s="9" t="s">
        <v>23</v>
      </c>
      <c r="C47" s="10" t="s">
        <v>5</v>
      </c>
      <c r="D47" s="51">
        <v>4982.4401851521015</v>
      </c>
      <c r="E47" s="51">
        <v>2629.5901626968002</v>
      </c>
      <c r="F47" s="51">
        <f t="shared" si="2"/>
        <v>-2352.8500224553013</v>
      </c>
      <c r="G47" s="82">
        <f t="shared" si="3"/>
        <v>-0.47222845333234537</v>
      </c>
      <c r="H47" s="51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</row>
    <row r="48" spans="1:21" s="29" customFormat="1" ht="15.75" hidden="1" customHeight="1" outlineLevel="1" x14ac:dyDescent="0.25">
      <c r="A48" s="8" t="s">
        <v>45</v>
      </c>
      <c r="B48" s="9" t="s">
        <v>25</v>
      </c>
      <c r="C48" s="10" t="s">
        <v>5</v>
      </c>
      <c r="D48" s="51" t="s">
        <v>206</v>
      </c>
      <c r="E48" s="51" t="s">
        <v>206</v>
      </c>
      <c r="F48" s="51" t="e">
        <f t="shared" si="2"/>
        <v>#VALUE!</v>
      </c>
      <c r="G48" s="82">
        <f t="shared" si="3"/>
        <v>0</v>
      </c>
      <c r="H48" s="51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</row>
    <row r="49" spans="1:21" s="29" customFormat="1" ht="31.5" hidden="1" customHeight="1" outlineLevel="1" x14ac:dyDescent="0.25">
      <c r="A49" s="8" t="s">
        <v>46</v>
      </c>
      <c r="B49" s="27" t="s">
        <v>27</v>
      </c>
      <c r="C49" s="10" t="s">
        <v>5</v>
      </c>
      <c r="D49" s="51" t="s">
        <v>206</v>
      </c>
      <c r="E49" s="51" t="s">
        <v>206</v>
      </c>
      <c r="F49" s="51" t="e">
        <f t="shared" si="2"/>
        <v>#VALUE!</v>
      </c>
      <c r="G49" s="82">
        <f t="shared" si="3"/>
        <v>0</v>
      </c>
      <c r="H49" s="51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</row>
    <row r="50" spans="1:21" s="29" customFormat="1" ht="15.75" hidden="1" customHeight="1" outlineLevel="1" x14ac:dyDescent="0.25">
      <c r="A50" s="8" t="s">
        <v>47</v>
      </c>
      <c r="B50" s="14" t="s">
        <v>29</v>
      </c>
      <c r="C50" s="10" t="s">
        <v>5</v>
      </c>
      <c r="D50" s="51" t="s">
        <v>206</v>
      </c>
      <c r="E50" s="51" t="s">
        <v>206</v>
      </c>
      <c r="F50" s="51" t="e">
        <f t="shared" si="2"/>
        <v>#VALUE!</v>
      </c>
      <c r="G50" s="82">
        <f t="shared" si="3"/>
        <v>0</v>
      </c>
      <c r="H50" s="51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</row>
    <row r="51" spans="1:21" s="29" customFormat="1" ht="15.75" hidden="1" customHeight="1" outlineLevel="1" x14ac:dyDescent="0.25">
      <c r="A51" s="8" t="s">
        <v>48</v>
      </c>
      <c r="B51" s="14" t="s">
        <v>31</v>
      </c>
      <c r="C51" s="10" t="s">
        <v>5</v>
      </c>
      <c r="D51" s="51" t="s">
        <v>206</v>
      </c>
      <c r="E51" s="51" t="s">
        <v>206</v>
      </c>
      <c r="F51" s="51" t="e">
        <f t="shared" si="2"/>
        <v>#VALUE!</v>
      </c>
      <c r="G51" s="82">
        <f t="shared" si="3"/>
        <v>0</v>
      </c>
      <c r="H51" s="51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</row>
    <row r="52" spans="1:21" s="29" customFormat="1" collapsed="1" x14ac:dyDescent="0.25">
      <c r="A52" s="8" t="s">
        <v>49</v>
      </c>
      <c r="B52" s="9" t="s">
        <v>33</v>
      </c>
      <c r="C52" s="10" t="s">
        <v>5</v>
      </c>
      <c r="D52" s="51">
        <v>72.409130424715229</v>
      </c>
      <c r="E52" s="51">
        <v>15.473000000000003</v>
      </c>
      <c r="F52" s="51">
        <f t="shared" si="2"/>
        <v>-56.93613042471523</v>
      </c>
      <c r="G52" s="82">
        <f t="shared" si="3"/>
        <v>-0.78631147882534658</v>
      </c>
      <c r="H52" s="51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</row>
    <row r="53" spans="1:21" s="29" customFormat="1" x14ac:dyDescent="0.25">
      <c r="A53" s="8" t="s">
        <v>50</v>
      </c>
      <c r="B53" s="13" t="s">
        <v>51</v>
      </c>
      <c r="C53" s="10" t="s">
        <v>5</v>
      </c>
      <c r="D53" s="51">
        <f>D55+D60</f>
        <v>7589.4057359750168</v>
      </c>
      <c r="E53" s="51">
        <f>E55+E60</f>
        <v>4135.4471804000004</v>
      </c>
      <c r="F53" s="51">
        <f t="shared" si="2"/>
        <v>-3453.9585555750164</v>
      </c>
      <c r="G53" s="82">
        <f t="shared" si="3"/>
        <v>-0.4551026359287515</v>
      </c>
      <c r="H53" s="51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spans="1:21" s="29" customFormat="1" x14ac:dyDescent="0.25">
      <c r="A54" s="8" t="s">
        <v>37</v>
      </c>
      <c r="B54" s="14" t="s">
        <v>52</v>
      </c>
      <c r="C54" s="10" t="s">
        <v>5</v>
      </c>
      <c r="D54" s="51">
        <v>0</v>
      </c>
      <c r="E54" s="51">
        <v>0</v>
      </c>
      <c r="F54" s="51">
        <f t="shared" si="2"/>
        <v>0</v>
      </c>
      <c r="G54" s="82">
        <f t="shared" si="3"/>
        <v>0</v>
      </c>
      <c r="H54" s="51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spans="1:21" s="29" customFormat="1" x14ac:dyDescent="0.25">
      <c r="A55" s="8" t="s">
        <v>38</v>
      </c>
      <c r="B55" s="15" t="s">
        <v>708</v>
      </c>
      <c r="C55" s="10" t="s">
        <v>5</v>
      </c>
      <c r="D55" s="51">
        <f>D56</f>
        <v>7190.7594008284505</v>
      </c>
      <c r="E55" s="51">
        <f>E56</f>
        <v>3970.7068095900004</v>
      </c>
      <c r="F55" s="51">
        <f t="shared" si="2"/>
        <v>-3220.0525912384501</v>
      </c>
      <c r="G55" s="82">
        <f t="shared" si="3"/>
        <v>-0.4478042459420164</v>
      </c>
      <c r="H55" s="51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spans="1:21" s="29" customFormat="1" x14ac:dyDescent="0.25">
      <c r="A56" s="8" t="s">
        <v>53</v>
      </c>
      <c r="B56" s="16" t="s">
        <v>54</v>
      </c>
      <c r="C56" s="10" t="s">
        <v>5</v>
      </c>
      <c r="D56" s="51">
        <f>D57+D58</f>
        <v>7190.7594008284505</v>
      </c>
      <c r="E56" s="51">
        <f>E57+E58</f>
        <v>3970.7068095900004</v>
      </c>
      <c r="F56" s="51">
        <f t="shared" si="2"/>
        <v>-3220.0525912384501</v>
      </c>
      <c r="G56" s="82">
        <f t="shared" si="3"/>
        <v>-0.4478042459420164</v>
      </c>
      <c r="H56" s="51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spans="1:21" s="29" customFormat="1" ht="31.5" x14ac:dyDescent="0.25">
      <c r="A57" s="8" t="s">
        <v>55</v>
      </c>
      <c r="B57" s="17" t="s">
        <v>56</v>
      </c>
      <c r="C57" s="10" t="s">
        <v>5</v>
      </c>
      <c r="D57" s="51">
        <v>2957.6292223182759</v>
      </c>
      <c r="E57" s="51">
        <v>1672.1607036732</v>
      </c>
      <c r="F57" s="51">
        <f t="shared" si="2"/>
        <v>-1285.4685186450758</v>
      </c>
      <c r="G57" s="82">
        <f t="shared" si="3"/>
        <v>-0.43462801521736666</v>
      </c>
      <c r="H57" s="51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spans="1:21" s="29" customFormat="1" x14ac:dyDescent="0.25">
      <c r="A58" s="8" t="s">
        <v>57</v>
      </c>
      <c r="B58" s="17" t="s">
        <v>58</v>
      </c>
      <c r="C58" s="10" t="s">
        <v>5</v>
      </c>
      <c r="D58" s="51">
        <v>4233.1301785101741</v>
      </c>
      <c r="E58" s="51">
        <v>2298.5461059168001</v>
      </c>
      <c r="F58" s="51">
        <f t="shared" si="2"/>
        <v>-1934.584072593374</v>
      </c>
      <c r="G58" s="82">
        <f t="shared" si="3"/>
        <v>-0.45701029522183034</v>
      </c>
      <c r="H58" s="51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spans="1:21" s="29" customFormat="1" ht="15.75" hidden="1" customHeight="1" outlineLevel="1" x14ac:dyDescent="0.25">
      <c r="A59" s="8" t="s">
        <v>59</v>
      </c>
      <c r="B59" s="16" t="s">
        <v>60</v>
      </c>
      <c r="C59" s="10" t="s">
        <v>5</v>
      </c>
      <c r="D59" s="51" t="s">
        <v>206</v>
      </c>
      <c r="E59" s="51" t="s">
        <v>206</v>
      </c>
      <c r="F59" s="51" t="e">
        <f t="shared" si="2"/>
        <v>#VALUE!</v>
      </c>
      <c r="G59" s="82">
        <f t="shared" si="3"/>
        <v>0</v>
      </c>
      <c r="H59" s="51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spans="1:21" s="29" customFormat="1" collapsed="1" x14ac:dyDescent="0.25">
      <c r="A60" s="8" t="s">
        <v>39</v>
      </c>
      <c r="B60" s="15" t="s">
        <v>61</v>
      </c>
      <c r="C60" s="10" t="s">
        <v>5</v>
      </c>
      <c r="D60" s="51">
        <v>398.64633514656657</v>
      </c>
      <c r="E60" s="51">
        <v>164.74037081</v>
      </c>
      <c r="F60" s="51">
        <f t="shared" si="2"/>
        <v>-233.90596433656657</v>
      </c>
      <c r="G60" s="82">
        <f t="shared" si="3"/>
        <v>-0.58675056990193719</v>
      </c>
      <c r="H60" s="51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spans="1:21" s="29" customFormat="1" x14ac:dyDescent="0.25">
      <c r="A61" s="8" t="s">
        <v>62</v>
      </c>
      <c r="B61" s="15" t="s">
        <v>63</v>
      </c>
      <c r="C61" s="10" t="s">
        <v>5</v>
      </c>
      <c r="D61" s="51">
        <f>D53-D54-D55-D60</f>
        <v>0</v>
      </c>
      <c r="E61" s="51">
        <f>E53-E54-E55-E60</f>
        <v>0</v>
      </c>
      <c r="F61" s="51">
        <f t="shared" si="2"/>
        <v>0</v>
      </c>
      <c r="G61" s="82">
        <f t="shared" si="3"/>
        <v>0</v>
      </c>
      <c r="H61" s="51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spans="1:21" s="29" customFormat="1" x14ac:dyDescent="0.25">
      <c r="A62" s="8" t="s">
        <v>64</v>
      </c>
      <c r="B62" s="13" t="s">
        <v>65</v>
      </c>
      <c r="C62" s="10" t="s">
        <v>5</v>
      </c>
      <c r="D62" s="51">
        <v>559.58939276197168</v>
      </c>
      <c r="E62" s="51">
        <v>346.65799417103983</v>
      </c>
      <c r="F62" s="51">
        <f t="shared" si="2"/>
        <v>-212.93139859093185</v>
      </c>
      <c r="G62" s="82">
        <f t="shared" si="3"/>
        <v>-0.3805136432982833</v>
      </c>
      <c r="H62" s="51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spans="1:21" s="29" customFormat="1" ht="31.5" x14ac:dyDescent="0.25">
      <c r="A63" s="8" t="s">
        <v>66</v>
      </c>
      <c r="B63" s="14" t="s">
        <v>67</v>
      </c>
      <c r="C63" s="10" t="s">
        <v>5</v>
      </c>
      <c r="D63" s="51">
        <v>420.35107508103135</v>
      </c>
      <c r="E63" s="51">
        <v>276.15998716999997</v>
      </c>
      <c r="F63" s="51">
        <f t="shared" si="2"/>
        <v>-144.19108791103139</v>
      </c>
      <c r="G63" s="82">
        <f t="shared" si="3"/>
        <v>-0.34302538154145457</v>
      </c>
      <c r="H63" s="51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spans="1:21" s="29" customFormat="1" ht="31.5" x14ac:dyDescent="0.25">
      <c r="A64" s="8" t="s">
        <v>68</v>
      </c>
      <c r="B64" s="14" t="s">
        <v>69</v>
      </c>
      <c r="C64" s="10" t="s">
        <v>5</v>
      </c>
      <c r="D64" s="51">
        <v>98.978839575219368</v>
      </c>
      <c r="E64" s="51">
        <v>45.475720061040001</v>
      </c>
      <c r="F64" s="51">
        <f t="shared" si="2"/>
        <v>-53.503119514179367</v>
      </c>
      <c r="G64" s="82">
        <f t="shared" si="3"/>
        <v>-0.54055108893774673</v>
      </c>
      <c r="H64" s="51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spans="1:21" s="29" customFormat="1" x14ac:dyDescent="0.25">
      <c r="A65" s="8" t="s">
        <v>70</v>
      </c>
      <c r="B65" s="15" t="s">
        <v>71</v>
      </c>
      <c r="C65" s="10" t="s">
        <v>5</v>
      </c>
      <c r="D65" s="51">
        <v>0</v>
      </c>
      <c r="E65" s="51">
        <v>0</v>
      </c>
      <c r="F65" s="51">
        <f t="shared" si="2"/>
        <v>0</v>
      </c>
      <c r="G65" s="82">
        <f t="shared" si="3"/>
        <v>0</v>
      </c>
      <c r="H65" s="51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spans="1:21" s="29" customFormat="1" x14ac:dyDescent="0.25">
      <c r="A66" s="8" t="s">
        <v>72</v>
      </c>
      <c r="B66" s="15" t="s">
        <v>655</v>
      </c>
      <c r="C66" s="10" t="s">
        <v>5</v>
      </c>
      <c r="D66" s="51">
        <v>18.69018878</v>
      </c>
      <c r="E66" s="51">
        <v>0</v>
      </c>
      <c r="F66" s="51">
        <f t="shared" si="2"/>
        <v>-18.69018878</v>
      </c>
      <c r="G66" s="82">
        <f t="shared" si="3"/>
        <v>-1</v>
      </c>
      <c r="H66" s="51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spans="1:21" s="29" customFormat="1" x14ac:dyDescent="0.25">
      <c r="A67" s="8" t="s">
        <v>73</v>
      </c>
      <c r="B67" s="15" t="s">
        <v>74</v>
      </c>
      <c r="C67" s="10" t="s">
        <v>5</v>
      </c>
      <c r="D67" s="51">
        <f>D62-D63-D64-D65-D66</f>
        <v>21.569289325720959</v>
      </c>
      <c r="E67" s="51">
        <f>E62-E63-E64-E65-E66</f>
        <v>25.022286939999866</v>
      </c>
      <c r="F67" s="51">
        <f t="shared" si="2"/>
        <v>3.4529976142789067</v>
      </c>
      <c r="G67" s="82">
        <f t="shared" si="3"/>
        <v>0.16008861312650083</v>
      </c>
      <c r="H67" s="51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spans="1:21" s="29" customFormat="1" x14ac:dyDescent="0.25">
      <c r="A68" s="8" t="s">
        <v>75</v>
      </c>
      <c r="B68" s="13" t="s">
        <v>76</v>
      </c>
      <c r="C68" s="10" t="s">
        <v>5</v>
      </c>
      <c r="D68" s="51">
        <v>2108.241497504267</v>
      </c>
      <c r="E68" s="51">
        <v>1050.5533169100001</v>
      </c>
      <c r="F68" s="51">
        <f t="shared" si="2"/>
        <v>-1057.6881805942669</v>
      </c>
      <c r="G68" s="82">
        <f t="shared" si="3"/>
        <v>-0.50169213624072784</v>
      </c>
      <c r="H68" s="51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spans="1:21" s="29" customFormat="1" x14ac:dyDescent="0.25">
      <c r="A69" s="8" t="s">
        <v>77</v>
      </c>
      <c r="B69" s="13" t="s">
        <v>666</v>
      </c>
      <c r="C69" s="10" t="s">
        <v>5</v>
      </c>
      <c r="D69" s="51">
        <f t="shared" ref="D69" si="6">SUM(D70:D74)</f>
        <v>784.05607805577472</v>
      </c>
      <c r="E69" s="51">
        <f t="shared" ref="E69" si="7">SUM(E70:E74)</f>
        <v>36.02907344000009</v>
      </c>
      <c r="F69" s="51">
        <f t="shared" si="2"/>
        <v>-748.02700461577467</v>
      </c>
      <c r="G69" s="82">
        <f t="shared" si="3"/>
        <v>-0.95404783605613852</v>
      </c>
      <c r="H69" s="51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spans="1:21" s="29" customFormat="1" x14ac:dyDescent="0.25">
      <c r="A70" s="8" t="s">
        <v>657</v>
      </c>
      <c r="B70" s="73" t="s">
        <v>78</v>
      </c>
      <c r="C70" s="10" t="s">
        <v>5</v>
      </c>
      <c r="D70" s="11">
        <v>1301.4658580557748</v>
      </c>
      <c r="E70" s="11">
        <v>553.15754787000003</v>
      </c>
      <c r="F70" s="11">
        <f t="shared" si="2"/>
        <v>-748.30831018577476</v>
      </c>
      <c r="G70" s="84">
        <f t="shared" si="3"/>
        <v>-0.57497344671311823</v>
      </c>
      <c r="H70" s="11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spans="1:21" s="29" customFormat="1" x14ac:dyDescent="0.25">
      <c r="A71" s="8" t="s">
        <v>658</v>
      </c>
      <c r="B71" s="73" t="s">
        <v>659</v>
      </c>
      <c r="C71" s="10" t="s">
        <v>5</v>
      </c>
      <c r="D71" s="11">
        <v>-520.26197000000002</v>
      </c>
      <c r="E71" s="11">
        <v>-519.47984999999994</v>
      </c>
      <c r="F71" s="11">
        <f t="shared" si="2"/>
        <v>0.7821200000000772</v>
      </c>
      <c r="G71" s="84">
        <f t="shared" si="3"/>
        <v>-1.5033195680246956E-3</v>
      </c>
      <c r="H71" s="11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spans="1:21" s="29" customFormat="1" x14ac:dyDescent="0.25">
      <c r="A72" s="8" t="s">
        <v>660</v>
      </c>
      <c r="B72" s="73" t="s">
        <v>661</v>
      </c>
      <c r="C72" s="10" t="s">
        <v>5</v>
      </c>
      <c r="D72" s="11">
        <v>2.8521900000000002</v>
      </c>
      <c r="E72" s="11">
        <v>2.3513755700000001</v>
      </c>
      <c r="F72" s="11">
        <f t="shared" si="2"/>
        <v>-0.50081443000000014</v>
      </c>
      <c r="G72" s="84">
        <f t="shared" si="3"/>
        <v>-0.17558943478520017</v>
      </c>
      <c r="H72" s="11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spans="1:21" s="29" customFormat="1" x14ac:dyDescent="0.25">
      <c r="A73" s="8" t="s">
        <v>662</v>
      </c>
      <c r="B73" s="73" t="s">
        <v>663</v>
      </c>
      <c r="C73" s="10" t="s">
        <v>5</v>
      </c>
      <c r="D73" s="11">
        <v>0</v>
      </c>
      <c r="E73" s="11">
        <v>0</v>
      </c>
      <c r="F73" s="11">
        <f t="shared" si="2"/>
        <v>0</v>
      </c>
      <c r="G73" s="84">
        <f t="shared" si="3"/>
        <v>0</v>
      </c>
      <c r="H73" s="11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spans="1:21" s="29" customFormat="1" x14ac:dyDescent="0.25">
      <c r="A74" s="8" t="s">
        <v>664</v>
      </c>
      <c r="B74" s="73" t="s">
        <v>665</v>
      </c>
      <c r="C74" s="10" t="s">
        <v>5</v>
      </c>
      <c r="D74" s="11">
        <v>0</v>
      </c>
      <c r="E74" s="11">
        <v>0</v>
      </c>
      <c r="F74" s="11">
        <f t="shared" si="2"/>
        <v>0</v>
      </c>
      <c r="G74" s="84">
        <f t="shared" si="3"/>
        <v>0</v>
      </c>
      <c r="H74" s="11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spans="1:21" s="29" customFormat="1" x14ac:dyDescent="0.25">
      <c r="A75" s="8" t="s">
        <v>79</v>
      </c>
      <c r="B75" s="13" t="s">
        <v>80</v>
      </c>
      <c r="C75" s="10" t="s">
        <v>5</v>
      </c>
      <c r="D75" s="51">
        <v>272.67977074497276</v>
      </c>
      <c r="E75" s="51">
        <v>13.438793380000002</v>
      </c>
      <c r="F75" s="51">
        <f t="shared" si="2"/>
        <v>-259.24097736497276</v>
      </c>
      <c r="G75" s="82">
        <f t="shared" si="3"/>
        <v>-0.95071584025729283</v>
      </c>
      <c r="H75" s="51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spans="1:21" s="29" customFormat="1" x14ac:dyDescent="0.25">
      <c r="A76" s="8" t="s">
        <v>81</v>
      </c>
      <c r="B76" s="15" t="s">
        <v>82</v>
      </c>
      <c r="C76" s="10" t="s">
        <v>5</v>
      </c>
      <c r="D76" s="51">
        <v>270.81539899999996</v>
      </c>
      <c r="E76" s="51">
        <v>12.769099380000002</v>
      </c>
      <c r="F76" s="51">
        <f t="shared" si="2"/>
        <v>-258.04629961999996</v>
      </c>
      <c r="G76" s="82">
        <f t="shared" si="3"/>
        <v>-0.95284943386841903</v>
      </c>
      <c r="H76" s="51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spans="1:21" s="29" customFormat="1" x14ac:dyDescent="0.25">
      <c r="A77" s="8" t="s">
        <v>83</v>
      </c>
      <c r="B77" s="15" t="s">
        <v>84</v>
      </c>
      <c r="C77" s="10" t="s">
        <v>5</v>
      </c>
      <c r="D77" s="51">
        <f t="shared" ref="D77" si="8">D75-D76</f>
        <v>1.8643717449728001</v>
      </c>
      <c r="E77" s="51">
        <f>E75-E76</f>
        <v>0.66969399999999979</v>
      </c>
      <c r="F77" s="51">
        <f t="shared" si="2"/>
        <v>-1.1946777449728003</v>
      </c>
      <c r="G77" s="82">
        <f t="shared" si="3"/>
        <v>-0.64079374094474373</v>
      </c>
      <c r="H77" s="51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spans="1:21" s="29" customFormat="1" x14ac:dyDescent="0.25">
      <c r="A78" s="8" t="s">
        <v>85</v>
      </c>
      <c r="B78" s="13" t="s">
        <v>86</v>
      </c>
      <c r="C78" s="10" t="s">
        <v>5</v>
      </c>
      <c r="D78" s="51">
        <f t="shared" ref="D78" si="9">D38-D53-D62-D68-D69-D75-D66</f>
        <v>442.02467464743052</v>
      </c>
      <c r="E78" s="51">
        <f t="shared" ref="E78" si="10">E38-E53-E62-E68-E69-E75-E66</f>
        <v>181.6179420989593</v>
      </c>
      <c r="F78" s="51">
        <f t="shared" si="2"/>
        <v>-260.40673254847121</v>
      </c>
      <c r="G78" s="82">
        <f t="shared" si="3"/>
        <v>-0.58912261573672975</v>
      </c>
      <c r="H78" s="51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spans="1:21" s="29" customFormat="1" x14ac:dyDescent="0.25">
      <c r="A79" s="8" t="s">
        <v>87</v>
      </c>
      <c r="B79" s="15" t="s">
        <v>88</v>
      </c>
      <c r="C79" s="10" t="s">
        <v>5</v>
      </c>
      <c r="D79" s="51">
        <v>0</v>
      </c>
      <c r="E79" s="51">
        <v>0</v>
      </c>
      <c r="F79" s="51">
        <f t="shared" si="2"/>
        <v>0</v>
      </c>
      <c r="G79" s="82">
        <f t="shared" si="3"/>
        <v>0</v>
      </c>
      <c r="H79" s="51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spans="1:21" s="29" customFormat="1" ht="15.75" customHeight="1" x14ac:dyDescent="0.25">
      <c r="A80" s="8" t="s">
        <v>89</v>
      </c>
      <c r="B80" s="15" t="s">
        <v>90</v>
      </c>
      <c r="C80" s="10" t="s">
        <v>5</v>
      </c>
      <c r="D80" s="51">
        <v>4.6207130666666654</v>
      </c>
      <c r="E80" s="51">
        <v>5.3218405799999999</v>
      </c>
      <c r="F80" s="51">
        <f t="shared" si="2"/>
        <v>0.70112751333333456</v>
      </c>
      <c r="G80" s="82">
        <f t="shared" si="3"/>
        <v>0.15173578259840331</v>
      </c>
      <c r="H80" s="51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spans="1:21" s="29" customFormat="1" ht="16.5" thickBot="1" x14ac:dyDescent="0.3">
      <c r="A81" s="18" t="s">
        <v>91</v>
      </c>
      <c r="B81" s="19" t="s">
        <v>92</v>
      </c>
      <c r="C81" s="20" t="s">
        <v>5</v>
      </c>
      <c r="D81" s="54">
        <f t="shared" ref="D81" si="11">D78-D79-D80</f>
        <v>437.40396158076385</v>
      </c>
      <c r="E81" s="54">
        <f>E78-E79-E80</f>
        <v>176.29610151895929</v>
      </c>
      <c r="F81" s="54">
        <f t="shared" si="2"/>
        <v>-261.10786006180456</v>
      </c>
      <c r="G81" s="83">
        <f t="shared" si="3"/>
        <v>-0.59694900594445732</v>
      </c>
      <c r="H81" s="54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spans="1:21" s="29" customFormat="1" x14ac:dyDescent="0.25">
      <c r="A82" s="5" t="s">
        <v>93</v>
      </c>
      <c r="B82" s="66" t="s">
        <v>94</v>
      </c>
      <c r="C82" s="7" t="s">
        <v>206</v>
      </c>
      <c r="D82" s="53"/>
      <c r="E82" s="53"/>
      <c r="F82" s="53"/>
      <c r="G82" s="81"/>
      <c r="H82" s="53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spans="1:21" s="29" customFormat="1" x14ac:dyDescent="0.25">
      <c r="A83" s="8" t="s">
        <v>95</v>
      </c>
      <c r="B83" s="15" t="s">
        <v>96</v>
      </c>
      <c r="C83" s="10" t="s">
        <v>5</v>
      </c>
      <c r="D83" s="51">
        <v>475.96203698000005</v>
      </c>
      <c r="E83" s="51">
        <v>206.50010499999999</v>
      </c>
      <c r="F83" s="51">
        <f t="shared" ref="F83:F146" si="12">E83-D83</f>
        <v>-269.46193198000003</v>
      </c>
      <c r="G83" s="82">
        <f t="shared" ref="G83:G146" si="13">IFERROR(F83/D83,0)</f>
        <v>-0.5661416479552609</v>
      </c>
      <c r="H83" s="51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</row>
    <row r="84" spans="1:21" s="29" customFormat="1" x14ac:dyDescent="0.25">
      <c r="A84" s="8" t="s">
        <v>97</v>
      </c>
      <c r="B84" s="15" t="s">
        <v>98</v>
      </c>
      <c r="C84" s="10" t="s">
        <v>5</v>
      </c>
      <c r="D84" s="51">
        <v>3238.9754693378336</v>
      </c>
      <c r="E84" s="51">
        <v>1600.9438076399997</v>
      </c>
      <c r="F84" s="51">
        <f t="shared" si="12"/>
        <v>-1638.0316616978339</v>
      </c>
      <c r="G84" s="82">
        <f t="shared" si="13"/>
        <v>-0.50572524466593383</v>
      </c>
      <c r="H84" s="51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</row>
    <row r="85" spans="1:21" s="29" customFormat="1" ht="16.5" thickBot="1" x14ac:dyDescent="0.3">
      <c r="A85" s="21" t="s">
        <v>99</v>
      </c>
      <c r="B85" s="22" t="s">
        <v>100</v>
      </c>
      <c r="C85" s="23" t="s">
        <v>5</v>
      </c>
      <c r="D85" s="55">
        <v>289.22437726316173</v>
      </c>
      <c r="E85" s="55">
        <v>121.04880527</v>
      </c>
      <c r="F85" s="55">
        <f t="shared" si="12"/>
        <v>-168.17557199316173</v>
      </c>
      <c r="G85" s="93">
        <f t="shared" si="13"/>
        <v>-0.58147094509997277</v>
      </c>
      <c r="H85" s="55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</row>
    <row r="86" spans="1:21" s="29" customFormat="1" x14ac:dyDescent="0.25">
      <c r="A86" s="24" t="s">
        <v>101</v>
      </c>
      <c r="B86" s="6" t="s">
        <v>667</v>
      </c>
      <c r="C86" s="25" t="s">
        <v>5</v>
      </c>
      <c r="D86" s="57">
        <f t="shared" ref="D86" si="14">D23-D38</f>
        <v>-978.03637281896408</v>
      </c>
      <c r="E86" s="57">
        <f t="shared" ref="E86" si="15">E23-E38</f>
        <v>-436.22350605833162</v>
      </c>
      <c r="F86" s="57">
        <f t="shared" si="12"/>
        <v>541.81286676063246</v>
      </c>
      <c r="G86" s="94">
        <f t="shared" si="13"/>
        <v>-0.55398028316572923</v>
      </c>
      <c r="H86" s="57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</row>
    <row r="87" spans="1:21" s="29" customFormat="1" ht="15.75" hidden="1" customHeight="1" outlineLevel="1" x14ac:dyDescent="0.25">
      <c r="A87" s="8" t="s">
        <v>102</v>
      </c>
      <c r="B87" s="9" t="s">
        <v>7</v>
      </c>
      <c r="C87" s="10" t="s">
        <v>5</v>
      </c>
      <c r="D87" s="51" t="s">
        <v>206</v>
      </c>
      <c r="E87" s="51" t="s">
        <v>206</v>
      </c>
      <c r="F87" s="51" t="e">
        <f t="shared" si="12"/>
        <v>#VALUE!</v>
      </c>
      <c r="G87" s="82">
        <f t="shared" si="13"/>
        <v>0</v>
      </c>
      <c r="H87" s="51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</row>
    <row r="88" spans="1:21" s="29" customFormat="1" ht="31.5" hidden="1" customHeight="1" outlineLevel="1" x14ac:dyDescent="0.25">
      <c r="A88" s="8" t="s">
        <v>103</v>
      </c>
      <c r="B88" s="14" t="s">
        <v>9</v>
      </c>
      <c r="C88" s="10" t="s">
        <v>5</v>
      </c>
      <c r="D88" s="51" t="s">
        <v>206</v>
      </c>
      <c r="E88" s="51" t="s">
        <v>206</v>
      </c>
      <c r="F88" s="51" t="e">
        <f t="shared" si="12"/>
        <v>#VALUE!</v>
      </c>
      <c r="G88" s="82">
        <f t="shared" si="13"/>
        <v>0</v>
      </c>
      <c r="H88" s="51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</row>
    <row r="89" spans="1:21" s="29" customFormat="1" ht="31.5" hidden="1" customHeight="1" outlineLevel="1" x14ac:dyDescent="0.25">
      <c r="A89" s="8" t="s">
        <v>104</v>
      </c>
      <c r="B89" s="14" t="s">
        <v>11</v>
      </c>
      <c r="C89" s="10" t="s">
        <v>5</v>
      </c>
      <c r="D89" s="51" t="s">
        <v>206</v>
      </c>
      <c r="E89" s="51" t="s">
        <v>206</v>
      </c>
      <c r="F89" s="51" t="e">
        <f t="shared" si="12"/>
        <v>#VALUE!</v>
      </c>
      <c r="G89" s="82">
        <f t="shared" si="13"/>
        <v>0</v>
      </c>
      <c r="H89" s="51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</row>
    <row r="90" spans="1:21" s="29" customFormat="1" ht="31.5" hidden="1" customHeight="1" outlineLevel="1" x14ac:dyDescent="0.25">
      <c r="A90" s="8" t="s">
        <v>105</v>
      </c>
      <c r="B90" s="14" t="s">
        <v>13</v>
      </c>
      <c r="C90" s="10" t="s">
        <v>5</v>
      </c>
      <c r="D90" s="51" t="s">
        <v>206</v>
      </c>
      <c r="E90" s="51" t="s">
        <v>206</v>
      </c>
      <c r="F90" s="51" t="e">
        <f t="shared" si="12"/>
        <v>#VALUE!</v>
      </c>
      <c r="G90" s="82">
        <f t="shared" si="13"/>
        <v>0</v>
      </c>
      <c r="H90" s="51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</row>
    <row r="91" spans="1:21" s="29" customFormat="1" ht="15.75" hidden="1" customHeight="1" outlineLevel="1" x14ac:dyDescent="0.25">
      <c r="A91" s="8" t="s">
        <v>106</v>
      </c>
      <c r="B91" s="9" t="s">
        <v>15</v>
      </c>
      <c r="C91" s="10" t="s">
        <v>5</v>
      </c>
      <c r="D91" s="51" t="s">
        <v>206</v>
      </c>
      <c r="E91" s="51" t="s">
        <v>206</v>
      </c>
      <c r="F91" s="51" t="e">
        <f t="shared" si="12"/>
        <v>#VALUE!</v>
      </c>
      <c r="G91" s="82">
        <f t="shared" si="13"/>
        <v>0</v>
      </c>
      <c r="H91" s="51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</row>
    <row r="92" spans="1:21" s="29" customFormat="1" collapsed="1" x14ac:dyDescent="0.25">
      <c r="A92" s="8" t="s">
        <v>107</v>
      </c>
      <c r="B92" s="9" t="s">
        <v>17</v>
      </c>
      <c r="C92" s="10" t="s">
        <v>5</v>
      </c>
      <c r="D92" s="51">
        <f t="shared" ref="D92" si="16">D29-D44</f>
        <v>-1546.6558735981889</v>
      </c>
      <c r="E92" s="51">
        <f t="shared" ref="E92" si="17">E29-E44</f>
        <v>-476.32837829111986</v>
      </c>
      <c r="F92" s="51">
        <f t="shared" si="12"/>
        <v>1070.3274953070691</v>
      </c>
      <c r="G92" s="82">
        <f t="shared" si="13"/>
        <v>-0.69202691663855742</v>
      </c>
      <c r="H92" s="51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</row>
    <row r="93" spans="1:21" s="29" customFormat="1" ht="15.75" hidden="1" customHeight="1" outlineLevel="1" x14ac:dyDescent="0.25">
      <c r="A93" s="8" t="s">
        <v>108</v>
      </c>
      <c r="B93" s="9" t="s">
        <v>19</v>
      </c>
      <c r="C93" s="10" t="s">
        <v>5</v>
      </c>
      <c r="D93" s="51" t="s">
        <v>206</v>
      </c>
      <c r="E93" s="51" t="s">
        <v>206</v>
      </c>
      <c r="F93" s="51" t="e">
        <f t="shared" si="12"/>
        <v>#VALUE!</v>
      </c>
      <c r="G93" s="82">
        <f t="shared" si="13"/>
        <v>0</v>
      </c>
      <c r="H93" s="51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</row>
    <row r="94" spans="1:21" s="29" customFormat="1" collapsed="1" x14ac:dyDescent="0.25">
      <c r="A94" s="8" t="s">
        <v>109</v>
      </c>
      <c r="B94" s="9" t="s">
        <v>21</v>
      </c>
      <c r="C94" s="10" t="s">
        <v>5</v>
      </c>
      <c r="D94" s="51">
        <f t="shared" ref="D94:D95" si="18">D31-D46</f>
        <v>279.09470942689393</v>
      </c>
      <c r="E94" s="51">
        <f>E31-E46</f>
        <v>178.03062367458665</v>
      </c>
      <c r="F94" s="51">
        <f t="shared" si="12"/>
        <v>-101.06408575230728</v>
      </c>
      <c r="G94" s="82">
        <f t="shared" si="13"/>
        <v>-0.36211394318379225</v>
      </c>
      <c r="H94" s="51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</row>
    <row r="95" spans="1:21" s="29" customFormat="1" x14ac:dyDescent="0.25">
      <c r="A95" s="8" t="s">
        <v>110</v>
      </c>
      <c r="B95" s="9" t="s">
        <v>23</v>
      </c>
      <c r="C95" s="10" t="s">
        <v>5</v>
      </c>
      <c r="D95" s="51">
        <f t="shared" si="18"/>
        <v>276.71149177704865</v>
      </c>
      <c r="E95" s="51">
        <f>E32-E47</f>
        <v>-139.31680323346609</v>
      </c>
      <c r="F95" s="51">
        <f t="shared" si="12"/>
        <v>-416.02829501051474</v>
      </c>
      <c r="G95" s="82">
        <f t="shared" si="13"/>
        <v>-1.5034731385341817</v>
      </c>
      <c r="H95" s="51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</row>
    <row r="96" spans="1:21" s="29" customFormat="1" ht="15.75" hidden="1" customHeight="1" outlineLevel="1" x14ac:dyDescent="0.25">
      <c r="A96" s="8" t="s">
        <v>111</v>
      </c>
      <c r="B96" s="9" t="s">
        <v>25</v>
      </c>
      <c r="C96" s="10" t="s">
        <v>5</v>
      </c>
      <c r="D96" s="51" t="s">
        <v>206</v>
      </c>
      <c r="E96" s="51" t="s">
        <v>206</v>
      </c>
      <c r="F96" s="51" t="e">
        <f t="shared" si="12"/>
        <v>#VALUE!</v>
      </c>
      <c r="G96" s="82">
        <f t="shared" si="13"/>
        <v>0</v>
      </c>
      <c r="H96" s="51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</row>
    <row r="97" spans="1:21" s="29" customFormat="1" ht="31.5" hidden="1" customHeight="1" outlineLevel="1" x14ac:dyDescent="0.25">
      <c r="A97" s="8" t="s">
        <v>112</v>
      </c>
      <c r="B97" s="27" t="s">
        <v>27</v>
      </c>
      <c r="C97" s="10" t="s">
        <v>5</v>
      </c>
      <c r="D97" s="51" t="s">
        <v>206</v>
      </c>
      <c r="E97" s="51" t="s">
        <v>206</v>
      </c>
      <c r="F97" s="51" t="e">
        <f t="shared" si="12"/>
        <v>#VALUE!</v>
      </c>
      <c r="G97" s="82">
        <f t="shared" si="13"/>
        <v>0</v>
      </c>
      <c r="H97" s="51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</row>
    <row r="98" spans="1:21" s="29" customFormat="1" ht="15.75" hidden="1" customHeight="1" outlineLevel="1" x14ac:dyDescent="0.25">
      <c r="A98" s="8" t="s">
        <v>113</v>
      </c>
      <c r="B98" s="14" t="s">
        <v>29</v>
      </c>
      <c r="C98" s="10" t="s">
        <v>5</v>
      </c>
      <c r="D98" s="51" t="s">
        <v>206</v>
      </c>
      <c r="E98" s="51" t="s">
        <v>206</v>
      </c>
      <c r="F98" s="51" t="e">
        <f t="shared" si="12"/>
        <v>#VALUE!</v>
      </c>
      <c r="G98" s="82">
        <f t="shared" si="13"/>
        <v>0</v>
      </c>
      <c r="H98" s="51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</row>
    <row r="99" spans="1:21" s="29" customFormat="1" ht="15.75" hidden="1" customHeight="1" outlineLevel="1" x14ac:dyDescent="0.25">
      <c r="A99" s="8" t="s">
        <v>114</v>
      </c>
      <c r="B99" s="15" t="s">
        <v>31</v>
      </c>
      <c r="C99" s="10" t="s">
        <v>5</v>
      </c>
      <c r="D99" s="51" t="s">
        <v>206</v>
      </c>
      <c r="E99" s="51" t="s">
        <v>206</v>
      </c>
      <c r="F99" s="51" t="e">
        <f t="shared" si="12"/>
        <v>#VALUE!</v>
      </c>
      <c r="G99" s="82">
        <f t="shared" si="13"/>
        <v>0</v>
      </c>
      <c r="H99" s="51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</row>
    <row r="100" spans="1:21" s="29" customFormat="1" collapsed="1" x14ac:dyDescent="0.25">
      <c r="A100" s="8" t="s">
        <v>115</v>
      </c>
      <c r="B100" s="9" t="s">
        <v>33</v>
      </c>
      <c r="C100" s="10" t="s">
        <v>5</v>
      </c>
      <c r="D100" s="51">
        <f t="shared" ref="D100" si="19">D37-D52</f>
        <v>12.813299575284759</v>
      </c>
      <c r="E100" s="51">
        <f t="shared" ref="E100" si="20">E37-E52</f>
        <v>1.391051791666662</v>
      </c>
      <c r="F100" s="51">
        <f t="shared" si="12"/>
        <v>-11.422247783618097</v>
      </c>
      <c r="G100" s="82">
        <f t="shared" si="13"/>
        <v>-0.89143687904169311</v>
      </c>
      <c r="H100" s="51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</row>
    <row r="101" spans="1:21" s="29" customFormat="1" x14ac:dyDescent="0.25">
      <c r="A101" s="8" t="s">
        <v>116</v>
      </c>
      <c r="B101" s="26" t="s">
        <v>668</v>
      </c>
      <c r="C101" s="10" t="s">
        <v>5</v>
      </c>
      <c r="D101" s="51">
        <f t="shared" ref="D101" si="21">D102-D110</f>
        <v>-1037.1006739164491</v>
      </c>
      <c r="E101" s="51">
        <f t="shared" ref="E101" si="22">E102-E110</f>
        <v>350.61079552000069</v>
      </c>
      <c r="F101" s="51">
        <f t="shared" si="12"/>
        <v>1387.7114694364498</v>
      </c>
      <c r="G101" s="82">
        <f t="shared" si="13"/>
        <v>-1.3380682361298384</v>
      </c>
      <c r="H101" s="51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</row>
    <row r="102" spans="1:21" s="29" customFormat="1" ht="25.5" x14ac:dyDescent="0.25">
      <c r="A102" s="8" t="s">
        <v>117</v>
      </c>
      <c r="B102" s="27" t="s">
        <v>118</v>
      </c>
      <c r="C102" s="10" t="s">
        <v>5</v>
      </c>
      <c r="D102" s="51">
        <v>183.28544371317631</v>
      </c>
      <c r="E102" s="51">
        <v>2379.1633902099993</v>
      </c>
      <c r="F102" s="51">
        <f t="shared" si="12"/>
        <v>2195.8779464968229</v>
      </c>
      <c r="G102" s="82">
        <f t="shared" si="13"/>
        <v>11.980645609441609</v>
      </c>
      <c r="H102" s="97" t="s">
        <v>723</v>
      </c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</row>
    <row r="103" spans="1:21" s="29" customFormat="1" x14ac:dyDescent="0.25">
      <c r="A103" s="8" t="s">
        <v>119</v>
      </c>
      <c r="B103" s="14" t="s">
        <v>120</v>
      </c>
      <c r="C103" s="10" t="s">
        <v>5</v>
      </c>
      <c r="D103" s="51">
        <v>0</v>
      </c>
      <c r="E103" s="51">
        <v>0</v>
      </c>
      <c r="F103" s="51">
        <f t="shared" si="12"/>
        <v>0</v>
      </c>
      <c r="G103" s="82">
        <f t="shared" si="13"/>
        <v>0</v>
      </c>
      <c r="H103" s="9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</row>
    <row r="104" spans="1:21" s="29" customFormat="1" x14ac:dyDescent="0.25">
      <c r="A104" s="8" t="s">
        <v>121</v>
      </c>
      <c r="B104" s="14" t="s">
        <v>122</v>
      </c>
      <c r="C104" s="10" t="s">
        <v>5</v>
      </c>
      <c r="D104" s="51">
        <v>58.871699999999997</v>
      </c>
      <c r="E104" s="51">
        <v>96.448586429999992</v>
      </c>
      <c r="F104" s="51">
        <f t="shared" si="12"/>
        <v>37.576886429999995</v>
      </c>
      <c r="G104" s="82">
        <f t="shared" si="13"/>
        <v>0.63828437823266526</v>
      </c>
      <c r="H104" s="9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</row>
    <row r="105" spans="1:21" s="29" customFormat="1" x14ac:dyDescent="0.25">
      <c r="A105" s="8" t="s">
        <v>123</v>
      </c>
      <c r="B105" s="14" t="s">
        <v>124</v>
      </c>
      <c r="C105" s="10" t="s">
        <v>5</v>
      </c>
      <c r="D105" s="51">
        <f>D106</f>
        <v>0</v>
      </c>
      <c r="E105" s="51">
        <v>1822.4531666299995</v>
      </c>
      <c r="F105" s="51">
        <f t="shared" si="12"/>
        <v>1822.4531666299995</v>
      </c>
      <c r="G105" s="82">
        <f t="shared" si="13"/>
        <v>0</v>
      </c>
      <c r="H105" s="97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</row>
    <row r="106" spans="1:21" s="29" customFormat="1" ht="25.5" x14ac:dyDescent="0.25">
      <c r="A106" s="8" t="s">
        <v>125</v>
      </c>
      <c r="B106" s="16" t="s">
        <v>126</v>
      </c>
      <c r="C106" s="10" t="s">
        <v>5</v>
      </c>
      <c r="D106" s="51">
        <v>0</v>
      </c>
      <c r="E106" s="51">
        <v>1822.4531666299995</v>
      </c>
      <c r="F106" s="51">
        <f t="shared" si="12"/>
        <v>1822.4531666299995</v>
      </c>
      <c r="G106" s="82">
        <f t="shared" si="13"/>
        <v>0</v>
      </c>
      <c r="H106" s="97" t="s">
        <v>723</v>
      </c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</row>
    <row r="107" spans="1:21" s="29" customFormat="1" x14ac:dyDescent="0.25">
      <c r="A107" s="8" t="s">
        <v>127</v>
      </c>
      <c r="B107" s="15" t="s">
        <v>128</v>
      </c>
      <c r="C107" s="10" t="s">
        <v>5</v>
      </c>
      <c r="D107" s="51">
        <f>D102-D103-D104-D105</f>
        <v>124.4137437131763</v>
      </c>
      <c r="E107" s="51">
        <f>E102-E103-E104-E105</f>
        <v>460.26163714999984</v>
      </c>
      <c r="F107" s="51">
        <f t="shared" si="12"/>
        <v>335.84789343682354</v>
      </c>
      <c r="G107" s="82">
        <f t="shared" si="13"/>
        <v>2.6994436740934984</v>
      </c>
      <c r="H107" s="97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</row>
    <row r="108" spans="1:21" s="29" customFormat="1" x14ac:dyDescent="0.25">
      <c r="A108" s="8" t="s">
        <v>669</v>
      </c>
      <c r="B108" s="15" t="s">
        <v>670</v>
      </c>
      <c r="C108" s="10" t="s">
        <v>5</v>
      </c>
      <c r="D108" s="11">
        <v>0</v>
      </c>
      <c r="E108" s="11">
        <v>0</v>
      </c>
      <c r="F108" s="11">
        <f t="shared" si="12"/>
        <v>0</v>
      </c>
      <c r="G108" s="84">
        <f t="shared" si="13"/>
        <v>0</v>
      </c>
      <c r="H108" s="97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</row>
    <row r="109" spans="1:21" s="29" customFormat="1" x14ac:dyDescent="0.25">
      <c r="A109" s="8" t="s">
        <v>671</v>
      </c>
      <c r="B109" s="15" t="s">
        <v>672</v>
      </c>
      <c r="C109" s="10" t="s">
        <v>5</v>
      </c>
      <c r="D109" s="11">
        <v>0</v>
      </c>
      <c r="E109" s="11">
        <v>0</v>
      </c>
      <c r="F109" s="11">
        <f t="shared" si="12"/>
        <v>0</v>
      </c>
      <c r="G109" s="84">
        <f t="shared" si="13"/>
        <v>0</v>
      </c>
      <c r="H109" s="11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</row>
    <row r="110" spans="1:21" s="29" customFormat="1" ht="25.5" x14ac:dyDescent="0.25">
      <c r="A110" s="8" t="s">
        <v>129</v>
      </c>
      <c r="B110" s="13" t="s">
        <v>86</v>
      </c>
      <c r="C110" s="10" t="s">
        <v>5</v>
      </c>
      <c r="D110" s="51">
        <v>1220.3861176296255</v>
      </c>
      <c r="E110" s="51">
        <v>2028.5525946899986</v>
      </c>
      <c r="F110" s="51">
        <f t="shared" si="12"/>
        <v>808.16647706037315</v>
      </c>
      <c r="G110" s="82">
        <f t="shared" si="13"/>
        <v>0.66222195204095502</v>
      </c>
      <c r="H110" s="97" t="s">
        <v>724</v>
      </c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</row>
    <row r="111" spans="1:21" s="29" customFormat="1" x14ac:dyDescent="0.25">
      <c r="A111" s="8" t="s">
        <v>130</v>
      </c>
      <c r="B111" s="15" t="s">
        <v>131</v>
      </c>
      <c r="C111" s="10" t="s">
        <v>5</v>
      </c>
      <c r="D111" s="51">
        <v>4.0930759999999999</v>
      </c>
      <c r="E111" s="51">
        <v>2.9121864999999998</v>
      </c>
      <c r="F111" s="51">
        <f t="shared" si="12"/>
        <v>-1.1808895000000001</v>
      </c>
      <c r="G111" s="82">
        <f t="shared" si="13"/>
        <v>-0.28850905773555147</v>
      </c>
      <c r="H111" s="51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</row>
    <row r="112" spans="1:21" s="29" customFormat="1" x14ac:dyDescent="0.25">
      <c r="A112" s="8" t="s">
        <v>132</v>
      </c>
      <c r="B112" s="15" t="s">
        <v>133</v>
      </c>
      <c r="C112" s="10" t="s">
        <v>5</v>
      </c>
      <c r="D112" s="51">
        <v>0</v>
      </c>
      <c r="E112" s="51">
        <v>0.87675077000000023</v>
      </c>
      <c r="F112" s="51">
        <f t="shared" si="12"/>
        <v>0.87675077000000023</v>
      </c>
      <c r="G112" s="82">
        <f t="shared" si="13"/>
        <v>0</v>
      </c>
      <c r="H112" s="51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</row>
    <row r="113" spans="1:21" s="29" customFormat="1" x14ac:dyDescent="0.25">
      <c r="A113" s="8" t="s">
        <v>673</v>
      </c>
      <c r="B113" s="15" t="s">
        <v>674</v>
      </c>
      <c r="C113" s="10" t="s">
        <v>5</v>
      </c>
      <c r="D113" s="11">
        <v>0</v>
      </c>
      <c r="E113" s="11">
        <v>0</v>
      </c>
      <c r="F113" s="11">
        <f t="shared" si="12"/>
        <v>0</v>
      </c>
      <c r="G113" s="84">
        <f t="shared" si="13"/>
        <v>0</v>
      </c>
      <c r="H113" s="11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</row>
    <row r="114" spans="1:21" s="29" customFormat="1" x14ac:dyDescent="0.25">
      <c r="A114" s="8" t="s">
        <v>134</v>
      </c>
      <c r="B114" s="15" t="s">
        <v>135</v>
      </c>
      <c r="C114" s="10" t="s">
        <v>5</v>
      </c>
      <c r="D114" s="51">
        <f>D115</f>
        <v>798.77224675756327</v>
      </c>
      <c r="E114" s="51">
        <v>1800.7344961499989</v>
      </c>
      <c r="F114" s="51">
        <f t="shared" si="12"/>
        <v>1001.9622493924356</v>
      </c>
      <c r="G114" s="82">
        <f t="shared" si="13"/>
        <v>1.2543778949001754</v>
      </c>
      <c r="H114" s="51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</row>
    <row r="115" spans="1:21" s="29" customFormat="1" ht="25.5" x14ac:dyDescent="0.25">
      <c r="A115" s="8" t="s">
        <v>136</v>
      </c>
      <c r="B115" s="16" t="s">
        <v>137</v>
      </c>
      <c r="C115" s="10" t="s">
        <v>5</v>
      </c>
      <c r="D115" s="51">
        <v>798.77224675756327</v>
      </c>
      <c r="E115" s="51">
        <v>1800.7344961499989</v>
      </c>
      <c r="F115" s="51">
        <f t="shared" si="12"/>
        <v>1001.9622493924356</v>
      </c>
      <c r="G115" s="82">
        <f t="shared" si="13"/>
        <v>1.2543778949001754</v>
      </c>
      <c r="H115" s="97" t="s">
        <v>724</v>
      </c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</row>
    <row r="116" spans="1:21" s="29" customFormat="1" x14ac:dyDescent="0.25">
      <c r="A116" s="8" t="s">
        <v>675</v>
      </c>
      <c r="B116" s="16" t="s">
        <v>676</v>
      </c>
      <c r="C116" s="10" t="s">
        <v>5</v>
      </c>
      <c r="D116" s="11">
        <v>0</v>
      </c>
      <c r="E116" s="11">
        <v>0</v>
      </c>
      <c r="F116" s="11">
        <f t="shared" si="12"/>
        <v>0</v>
      </c>
      <c r="G116" s="84">
        <f t="shared" si="13"/>
        <v>0</v>
      </c>
      <c r="H116" s="11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</row>
    <row r="117" spans="1:21" s="29" customFormat="1" x14ac:dyDescent="0.25">
      <c r="A117" s="8" t="s">
        <v>138</v>
      </c>
      <c r="B117" s="15" t="s">
        <v>139</v>
      </c>
      <c r="C117" s="10" t="s">
        <v>5</v>
      </c>
      <c r="D117" s="51">
        <f>D110-D111-D112-D114</f>
        <v>417.52079487206208</v>
      </c>
      <c r="E117" s="51">
        <f>E110-E111-E112-E113-E114-E116</f>
        <v>224.0291612699998</v>
      </c>
      <c r="F117" s="51">
        <f t="shared" si="12"/>
        <v>-193.49163360206228</v>
      </c>
      <c r="G117" s="82">
        <f t="shared" si="13"/>
        <v>-0.46342993206207261</v>
      </c>
      <c r="H117" s="97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</row>
    <row r="118" spans="1:21" s="29" customFormat="1" x14ac:dyDescent="0.25">
      <c r="A118" s="8" t="s">
        <v>677</v>
      </c>
      <c r="B118" s="15" t="s">
        <v>678</v>
      </c>
      <c r="C118" s="10" t="s">
        <v>5</v>
      </c>
      <c r="D118" s="11">
        <v>0</v>
      </c>
      <c r="E118" s="11">
        <v>0</v>
      </c>
      <c r="F118" s="11">
        <f t="shared" si="12"/>
        <v>0</v>
      </c>
      <c r="G118" s="84">
        <f t="shared" si="13"/>
        <v>0</v>
      </c>
      <c r="H118" s="11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</row>
    <row r="119" spans="1:21" s="29" customFormat="1" x14ac:dyDescent="0.25">
      <c r="A119" s="8" t="s">
        <v>679</v>
      </c>
      <c r="B119" s="15" t="s">
        <v>680</v>
      </c>
      <c r="C119" s="10" t="s">
        <v>5</v>
      </c>
      <c r="D119" s="11">
        <v>0</v>
      </c>
      <c r="E119" s="11">
        <v>0</v>
      </c>
      <c r="F119" s="11">
        <f t="shared" si="12"/>
        <v>0</v>
      </c>
      <c r="G119" s="84">
        <f t="shared" si="13"/>
        <v>0</v>
      </c>
      <c r="H119" s="11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</row>
    <row r="120" spans="1:21" s="29" customFormat="1" x14ac:dyDescent="0.25">
      <c r="A120" s="8" t="s">
        <v>140</v>
      </c>
      <c r="B120" s="26" t="s">
        <v>681</v>
      </c>
      <c r="C120" s="10" t="s">
        <v>5</v>
      </c>
      <c r="D120" s="51">
        <f t="shared" ref="D120" si="23">D86+D101</f>
        <v>-2015.1370467354132</v>
      </c>
      <c r="E120" s="51">
        <f t="shared" ref="E120" si="24">E86+E101</f>
        <v>-85.61271053833093</v>
      </c>
      <c r="F120" s="51">
        <f t="shared" si="12"/>
        <v>1929.5243361970822</v>
      </c>
      <c r="G120" s="82">
        <f t="shared" si="13"/>
        <v>-0.95751519199300794</v>
      </c>
      <c r="H120" s="51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</row>
    <row r="121" spans="1:21" s="29" customFormat="1" ht="31.5" hidden="1" customHeight="1" outlineLevel="1" x14ac:dyDescent="0.25">
      <c r="A121" s="8" t="s">
        <v>141</v>
      </c>
      <c r="B121" s="27" t="s">
        <v>7</v>
      </c>
      <c r="C121" s="10" t="s">
        <v>5</v>
      </c>
      <c r="D121" s="51" t="s">
        <v>206</v>
      </c>
      <c r="E121" s="51" t="s">
        <v>206</v>
      </c>
      <c r="F121" s="51" t="e">
        <f t="shared" si="12"/>
        <v>#VALUE!</v>
      </c>
      <c r="G121" s="82">
        <f t="shared" si="13"/>
        <v>0</v>
      </c>
      <c r="H121" s="51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</row>
    <row r="122" spans="1:21" s="29" customFormat="1" ht="31.5" hidden="1" customHeight="1" outlineLevel="1" x14ac:dyDescent="0.25">
      <c r="A122" s="8" t="s">
        <v>142</v>
      </c>
      <c r="B122" s="14" t="s">
        <v>9</v>
      </c>
      <c r="C122" s="10" t="s">
        <v>5</v>
      </c>
      <c r="D122" s="51" t="s">
        <v>206</v>
      </c>
      <c r="E122" s="51" t="s">
        <v>206</v>
      </c>
      <c r="F122" s="51" t="e">
        <f t="shared" si="12"/>
        <v>#VALUE!</v>
      </c>
      <c r="G122" s="82">
        <f t="shared" si="13"/>
        <v>0</v>
      </c>
      <c r="H122" s="51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</row>
    <row r="123" spans="1:21" s="29" customFormat="1" ht="31.5" hidden="1" customHeight="1" outlineLevel="1" x14ac:dyDescent="0.25">
      <c r="A123" s="8" t="s">
        <v>143</v>
      </c>
      <c r="B123" s="14" t="s">
        <v>11</v>
      </c>
      <c r="C123" s="10" t="s">
        <v>5</v>
      </c>
      <c r="D123" s="51" t="s">
        <v>206</v>
      </c>
      <c r="E123" s="51" t="s">
        <v>206</v>
      </c>
      <c r="F123" s="51" t="e">
        <f t="shared" si="12"/>
        <v>#VALUE!</v>
      </c>
      <c r="G123" s="82">
        <f t="shared" si="13"/>
        <v>0</v>
      </c>
      <c r="H123" s="51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</row>
    <row r="124" spans="1:21" s="29" customFormat="1" ht="31.5" hidden="1" customHeight="1" outlineLevel="1" x14ac:dyDescent="0.25">
      <c r="A124" s="8" t="s">
        <v>144</v>
      </c>
      <c r="B124" s="14" t="s">
        <v>13</v>
      </c>
      <c r="C124" s="10" t="s">
        <v>5</v>
      </c>
      <c r="D124" s="51" t="s">
        <v>206</v>
      </c>
      <c r="E124" s="51" t="s">
        <v>206</v>
      </c>
      <c r="F124" s="51" t="e">
        <f t="shared" si="12"/>
        <v>#VALUE!</v>
      </c>
      <c r="G124" s="82">
        <f t="shared" si="13"/>
        <v>0</v>
      </c>
      <c r="H124" s="51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</row>
    <row r="125" spans="1:21" s="29" customFormat="1" ht="15.75" hidden="1" customHeight="1" outlineLevel="1" x14ac:dyDescent="0.25">
      <c r="A125" s="8" t="s">
        <v>145</v>
      </c>
      <c r="B125" s="9" t="s">
        <v>15</v>
      </c>
      <c r="C125" s="10" t="s">
        <v>5</v>
      </c>
      <c r="D125" s="51" t="s">
        <v>206</v>
      </c>
      <c r="E125" s="51" t="s">
        <v>206</v>
      </c>
      <c r="F125" s="51" t="e">
        <f t="shared" si="12"/>
        <v>#VALUE!</v>
      </c>
      <c r="G125" s="82">
        <f t="shared" si="13"/>
        <v>0</v>
      </c>
      <c r="H125" s="51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</row>
    <row r="126" spans="1:21" s="29" customFormat="1" collapsed="1" x14ac:dyDescent="0.25">
      <c r="A126" s="8" t="s">
        <v>146</v>
      </c>
      <c r="B126" s="9" t="s">
        <v>17</v>
      </c>
      <c r="C126" s="10" t="s">
        <v>5</v>
      </c>
      <c r="D126" s="51">
        <v>-1391.3109062654391</v>
      </c>
      <c r="E126" s="51">
        <v>-485.88885813111983</v>
      </c>
      <c r="F126" s="51">
        <f t="shared" si="12"/>
        <v>905.42204813431931</v>
      </c>
      <c r="G126" s="82">
        <f t="shared" si="13"/>
        <v>-0.65076902945054593</v>
      </c>
      <c r="H126" s="51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</row>
    <row r="127" spans="1:21" s="29" customFormat="1" ht="15.75" hidden="1" customHeight="1" outlineLevel="1" x14ac:dyDescent="0.25">
      <c r="A127" s="8" t="s">
        <v>147</v>
      </c>
      <c r="B127" s="9" t="s">
        <v>19</v>
      </c>
      <c r="C127" s="10" t="s">
        <v>5</v>
      </c>
      <c r="D127" s="51" t="s">
        <v>206</v>
      </c>
      <c r="E127" s="51" t="s">
        <v>206</v>
      </c>
      <c r="F127" s="51" t="e">
        <f t="shared" si="12"/>
        <v>#VALUE!</v>
      </c>
      <c r="G127" s="82">
        <f t="shared" si="13"/>
        <v>0</v>
      </c>
      <c r="H127" s="51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</row>
    <row r="128" spans="1:21" s="29" customFormat="1" collapsed="1" x14ac:dyDescent="0.25">
      <c r="A128" s="8" t="s">
        <v>148</v>
      </c>
      <c r="B128" s="9" t="s">
        <v>21</v>
      </c>
      <c r="C128" s="10" t="s">
        <v>5</v>
      </c>
      <c r="D128" s="51">
        <v>279.09470942689393</v>
      </c>
      <c r="E128" s="51">
        <v>178.03062367458665</v>
      </c>
      <c r="F128" s="51">
        <f t="shared" si="12"/>
        <v>-101.06408575230728</v>
      </c>
      <c r="G128" s="82">
        <f t="shared" si="13"/>
        <v>-0.36211394318379225</v>
      </c>
      <c r="H128" s="51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</row>
    <row r="129" spans="1:21" s="29" customFormat="1" x14ac:dyDescent="0.25">
      <c r="A129" s="8" t="s">
        <v>149</v>
      </c>
      <c r="B129" s="9" t="s">
        <v>23</v>
      </c>
      <c r="C129" s="10" t="s">
        <v>5</v>
      </c>
      <c r="D129" s="51">
        <v>-915.73414947215235</v>
      </c>
      <c r="E129" s="51">
        <v>220.85447637653513</v>
      </c>
      <c r="F129" s="51">
        <f t="shared" si="12"/>
        <v>1136.5886258486876</v>
      </c>
      <c r="G129" s="82">
        <f t="shared" si="13"/>
        <v>-1.2411775038681698</v>
      </c>
      <c r="H129" s="51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</row>
    <row r="130" spans="1:21" s="29" customFormat="1" ht="15.75" hidden="1" customHeight="1" outlineLevel="1" x14ac:dyDescent="0.25">
      <c r="A130" s="8" t="s">
        <v>150</v>
      </c>
      <c r="B130" s="9" t="s">
        <v>25</v>
      </c>
      <c r="C130" s="10" t="s">
        <v>5</v>
      </c>
      <c r="D130" s="51" t="s">
        <v>206</v>
      </c>
      <c r="E130" s="51" t="s">
        <v>206</v>
      </c>
      <c r="F130" s="51" t="e">
        <f t="shared" si="12"/>
        <v>#VALUE!</v>
      </c>
      <c r="G130" s="82">
        <f t="shared" si="13"/>
        <v>0</v>
      </c>
      <c r="H130" s="51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</row>
    <row r="131" spans="1:21" s="29" customFormat="1" ht="31.5" hidden="1" customHeight="1" outlineLevel="1" x14ac:dyDescent="0.25">
      <c r="A131" s="8" t="s">
        <v>151</v>
      </c>
      <c r="B131" s="27" t="s">
        <v>27</v>
      </c>
      <c r="C131" s="10" t="s">
        <v>5</v>
      </c>
      <c r="D131" s="51" t="s">
        <v>206</v>
      </c>
      <c r="E131" s="51" t="s">
        <v>206</v>
      </c>
      <c r="F131" s="51" t="e">
        <f t="shared" si="12"/>
        <v>#VALUE!</v>
      </c>
      <c r="G131" s="82">
        <f t="shared" si="13"/>
        <v>0</v>
      </c>
      <c r="H131" s="51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</row>
    <row r="132" spans="1:21" s="29" customFormat="1" ht="15.75" hidden="1" customHeight="1" outlineLevel="1" x14ac:dyDescent="0.25">
      <c r="A132" s="8" t="s">
        <v>152</v>
      </c>
      <c r="B132" s="15" t="s">
        <v>29</v>
      </c>
      <c r="C132" s="10" t="s">
        <v>5</v>
      </c>
      <c r="D132" s="51" t="s">
        <v>206</v>
      </c>
      <c r="E132" s="51" t="s">
        <v>206</v>
      </c>
      <c r="F132" s="51" t="e">
        <f t="shared" si="12"/>
        <v>#VALUE!</v>
      </c>
      <c r="G132" s="82">
        <f t="shared" si="13"/>
        <v>0</v>
      </c>
      <c r="H132" s="51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</row>
    <row r="133" spans="1:21" s="29" customFormat="1" ht="15.75" hidden="1" customHeight="1" outlineLevel="1" x14ac:dyDescent="0.25">
      <c r="A133" s="8" t="s">
        <v>153</v>
      </c>
      <c r="B133" s="15" t="s">
        <v>31</v>
      </c>
      <c r="C133" s="10" t="s">
        <v>5</v>
      </c>
      <c r="D133" s="51" t="s">
        <v>206</v>
      </c>
      <c r="E133" s="51" t="s">
        <v>206</v>
      </c>
      <c r="F133" s="51" t="e">
        <f t="shared" si="12"/>
        <v>#VALUE!</v>
      </c>
      <c r="G133" s="82">
        <f t="shared" si="13"/>
        <v>0</v>
      </c>
      <c r="H133" s="51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</row>
    <row r="134" spans="1:21" s="29" customFormat="1" collapsed="1" x14ac:dyDescent="0.25">
      <c r="A134" s="8" t="s">
        <v>154</v>
      </c>
      <c r="B134" s="9" t="s">
        <v>33</v>
      </c>
      <c r="C134" s="10" t="s">
        <v>5</v>
      </c>
      <c r="D134" s="51">
        <v>12.813299575284764</v>
      </c>
      <c r="E134" s="51">
        <v>1.3910517916666649</v>
      </c>
      <c r="F134" s="51">
        <f t="shared" si="12"/>
        <v>-11.422247783618099</v>
      </c>
      <c r="G134" s="82">
        <f t="shared" si="13"/>
        <v>-0.89143687904169289</v>
      </c>
      <c r="H134" s="51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</row>
    <row r="135" spans="1:21" s="29" customFormat="1" x14ac:dyDescent="0.25">
      <c r="A135" s="8" t="s">
        <v>155</v>
      </c>
      <c r="B135" s="26" t="s">
        <v>156</v>
      </c>
      <c r="C135" s="10" t="s">
        <v>5</v>
      </c>
      <c r="D135" s="51">
        <f>D141+D143+D144+D149</f>
        <v>-5.2757798130187439E-13</v>
      </c>
      <c r="E135" s="51">
        <f>E141+E143+E144+E149</f>
        <v>8.968</v>
      </c>
      <c r="F135" s="51">
        <f t="shared" si="12"/>
        <v>8.9680000000005275</v>
      </c>
      <c r="G135" s="82">
        <f>IFERROR(F135/D135,0)</f>
        <v>-16998434957180.549</v>
      </c>
      <c r="H135" s="51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</row>
    <row r="136" spans="1:21" s="29" customFormat="1" ht="15.75" hidden="1" customHeight="1" outlineLevel="1" x14ac:dyDescent="0.25">
      <c r="A136" s="8" t="s">
        <v>157</v>
      </c>
      <c r="B136" s="9" t="s">
        <v>7</v>
      </c>
      <c r="C136" s="10" t="s">
        <v>5</v>
      </c>
      <c r="D136" s="51" t="s">
        <v>206</v>
      </c>
      <c r="E136" s="51" t="s">
        <v>206</v>
      </c>
      <c r="F136" s="51" t="e">
        <f t="shared" si="12"/>
        <v>#VALUE!</v>
      </c>
      <c r="G136" s="82">
        <f t="shared" si="13"/>
        <v>0</v>
      </c>
      <c r="H136" s="51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</row>
    <row r="137" spans="1:21" s="29" customFormat="1" ht="31.5" hidden="1" customHeight="1" outlineLevel="1" x14ac:dyDescent="0.25">
      <c r="A137" s="8" t="s">
        <v>158</v>
      </c>
      <c r="B137" s="14" t="s">
        <v>9</v>
      </c>
      <c r="C137" s="10" t="s">
        <v>5</v>
      </c>
      <c r="D137" s="51" t="s">
        <v>206</v>
      </c>
      <c r="E137" s="51" t="s">
        <v>206</v>
      </c>
      <c r="F137" s="51" t="e">
        <f t="shared" si="12"/>
        <v>#VALUE!</v>
      </c>
      <c r="G137" s="82">
        <f t="shared" si="13"/>
        <v>0</v>
      </c>
      <c r="H137" s="51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</row>
    <row r="138" spans="1:21" s="29" customFormat="1" ht="31.5" hidden="1" customHeight="1" outlineLevel="1" x14ac:dyDescent="0.25">
      <c r="A138" s="8" t="s">
        <v>159</v>
      </c>
      <c r="B138" s="14" t="s">
        <v>11</v>
      </c>
      <c r="C138" s="10" t="s">
        <v>5</v>
      </c>
      <c r="D138" s="51" t="s">
        <v>206</v>
      </c>
      <c r="E138" s="51" t="s">
        <v>206</v>
      </c>
      <c r="F138" s="51" t="e">
        <f t="shared" si="12"/>
        <v>#VALUE!</v>
      </c>
      <c r="G138" s="82">
        <f t="shared" si="13"/>
        <v>0</v>
      </c>
      <c r="H138" s="51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</row>
    <row r="139" spans="1:21" s="29" customFormat="1" ht="31.5" hidden="1" customHeight="1" outlineLevel="1" x14ac:dyDescent="0.25">
      <c r="A139" s="8" t="s">
        <v>160</v>
      </c>
      <c r="B139" s="14" t="s">
        <v>13</v>
      </c>
      <c r="C139" s="10" t="s">
        <v>5</v>
      </c>
      <c r="D139" s="51" t="s">
        <v>206</v>
      </c>
      <c r="E139" s="51" t="s">
        <v>206</v>
      </c>
      <c r="F139" s="51" t="e">
        <f t="shared" si="12"/>
        <v>#VALUE!</v>
      </c>
      <c r="G139" s="82">
        <f t="shared" si="13"/>
        <v>0</v>
      </c>
      <c r="H139" s="51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</row>
    <row r="140" spans="1:21" s="29" customFormat="1" ht="15.75" hidden="1" customHeight="1" outlineLevel="1" x14ac:dyDescent="0.25">
      <c r="A140" s="8" t="s">
        <v>161</v>
      </c>
      <c r="B140" s="13" t="s">
        <v>162</v>
      </c>
      <c r="C140" s="10" t="s">
        <v>5</v>
      </c>
      <c r="D140" s="51" t="s">
        <v>206</v>
      </c>
      <c r="E140" s="51" t="s">
        <v>206</v>
      </c>
      <c r="F140" s="51" t="e">
        <f t="shared" si="12"/>
        <v>#VALUE!</v>
      </c>
      <c r="G140" s="82">
        <f t="shared" si="13"/>
        <v>0</v>
      </c>
      <c r="H140" s="51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</row>
    <row r="141" spans="1:21" s="29" customFormat="1" collapsed="1" x14ac:dyDescent="0.25">
      <c r="A141" s="8" t="s">
        <v>163</v>
      </c>
      <c r="B141" s="13" t="s">
        <v>164</v>
      </c>
      <c r="C141" s="10" t="s">
        <v>5</v>
      </c>
      <c r="D141" s="51">
        <v>-4.6566128730773927E-13</v>
      </c>
      <c r="E141" s="51">
        <v>0</v>
      </c>
      <c r="F141" s="51">
        <f t="shared" si="12"/>
        <v>4.6566128730773927E-13</v>
      </c>
      <c r="G141" s="82">
        <f t="shared" si="13"/>
        <v>-1</v>
      </c>
      <c r="H141" s="51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</row>
    <row r="142" spans="1:21" s="29" customFormat="1" ht="15.75" hidden="1" customHeight="1" outlineLevel="1" x14ac:dyDescent="0.25">
      <c r="A142" s="8" t="s">
        <v>165</v>
      </c>
      <c r="B142" s="13" t="s">
        <v>166</v>
      </c>
      <c r="C142" s="10" t="s">
        <v>5</v>
      </c>
      <c r="D142" s="51" t="s">
        <v>206</v>
      </c>
      <c r="E142" s="51" t="s">
        <v>206</v>
      </c>
      <c r="F142" s="51" t="e">
        <f t="shared" si="12"/>
        <v>#VALUE!</v>
      </c>
      <c r="G142" s="82">
        <f t="shared" si="13"/>
        <v>0</v>
      </c>
      <c r="H142" s="51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</row>
    <row r="143" spans="1:21" s="29" customFormat="1" collapsed="1" x14ac:dyDescent="0.25">
      <c r="A143" s="8" t="s">
        <v>167</v>
      </c>
      <c r="B143" s="13" t="s">
        <v>168</v>
      </c>
      <c r="C143" s="10" t="s">
        <v>5</v>
      </c>
      <c r="D143" s="51">
        <v>55.818941885378791</v>
      </c>
      <c r="E143" s="51">
        <v>35.60612473491733</v>
      </c>
      <c r="F143" s="51">
        <f t="shared" si="12"/>
        <v>-20.212817150461461</v>
      </c>
      <c r="G143" s="82">
        <f t="shared" si="13"/>
        <v>-0.36211394318379231</v>
      </c>
      <c r="H143" s="51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</row>
    <row r="144" spans="1:21" s="29" customFormat="1" x14ac:dyDescent="0.25">
      <c r="A144" s="8" t="s">
        <v>169</v>
      </c>
      <c r="B144" s="13" t="s">
        <v>170</v>
      </c>
      <c r="C144" s="10" t="s">
        <v>5</v>
      </c>
      <c r="D144" s="51">
        <v>-58.381601800435803</v>
      </c>
      <c r="E144" s="51">
        <v>-26.916335093250662</v>
      </c>
      <c r="F144" s="51">
        <f t="shared" si="12"/>
        <v>31.46526670718514</v>
      </c>
      <c r="G144" s="82">
        <f t="shared" si="13"/>
        <v>-0.53895860573921872</v>
      </c>
      <c r="H144" s="51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</row>
    <row r="145" spans="1:21" s="29" customFormat="1" ht="15.75" hidden="1" customHeight="1" outlineLevel="1" x14ac:dyDescent="0.25">
      <c r="A145" s="8" t="s">
        <v>171</v>
      </c>
      <c r="B145" s="13" t="s">
        <v>172</v>
      </c>
      <c r="C145" s="10" t="s">
        <v>5</v>
      </c>
      <c r="D145" s="51" t="s">
        <v>206</v>
      </c>
      <c r="E145" s="51" t="s">
        <v>206</v>
      </c>
      <c r="F145" s="51" t="e">
        <f t="shared" si="12"/>
        <v>#VALUE!</v>
      </c>
      <c r="G145" s="82">
        <f t="shared" si="13"/>
        <v>0</v>
      </c>
      <c r="H145" s="51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</row>
    <row r="146" spans="1:21" s="29" customFormat="1" ht="31.5" hidden="1" customHeight="1" outlineLevel="1" x14ac:dyDescent="0.25">
      <c r="A146" s="8" t="s">
        <v>173</v>
      </c>
      <c r="B146" s="13" t="s">
        <v>27</v>
      </c>
      <c r="C146" s="10" t="s">
        <v>5</v>
      </c>
      <c r="D146" s="51" t="s">
        <v>206</v>
      </c>
      <c r="E146" s="51" t="s">
        <v>206</v>
      </c>
      <c r="F146" s="51" t="e">
        <f t="shared" si="12"/>
        <v>#VALUE!</v>
      </c>
      <c r="G146" s="82">
        <f t="shared" si="13"/>
        <v>0</v>
      </c>
      <c r="H146" s="51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</row>
    <row r="147" spans="1:21" s="29" customFormat="1" ht="15.75" hidden="1" customHeight="1" outlineLevel="1" x14ac:dyDescent="0.25">
      <c r="A147" s="8" t="s">
        <v>174</v>
      </c>
      <c r="B147" s="15" t="s">
        <v>175</v>
      </c>
      <c r="C147" s="10" t="s">
        <v>5</v>
      </c>
      <c r="D147" s="51" t="s">
        <v>206</v>
      </c>
      <c r="E147" s="51" t="s">
        <v>206</v>
      </c>
      <c r="F147" s="51" t="e">
        <f t="shared" ref="F147:F169" si="25">E147-D147</f>
        <v>#VALUE!</v>
      </c>
      <c r="G147" s="82">
        <f t="shared" ref="G147:G169" si="26">IFERROR(F147/D147,0)</f>
        <v>0</v>
      </c>
      <c r="H147" s="51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</row>
    <row r="148" spans="1:21" s="29" customFormat="1" ht="15.75" hidden="1" customHeight="1" outlineLevel="1" x14ac:dyDescent="0.25">
      <c r="A148" s="8" t="s">
        <v>176</v>
      </c>
      <c r="B148" s="15" t="s">
        <v>31</v>
      </c>
      <c r="C148" s="10" t="s">
        <v>5</v>
      </c>
      <c r="D148" s="51" t="s">
        <v>206</v>
      </c>
      <c r="E148" s="51" t="s">
        <v>206</v>
      </c>
      <c r="F148" s="51" t="e">
        <f t="shared" si="25"/>
        <v>#VALUE!</v>
      </c>
      <c r="G148" s="82">
        <f t="shared" si="26"/>
        <v>0</v>
      </c>
      <c r="H148" s="51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</row>
    <row r="149" spans="1:21" s="29" customFormat="1" collapsed="1" x14ac:dyDescent="0.25">
      <c r="A149" s="8" t="s">
        <v>177</v>
      </c>
      <c r="B149" s="13" t="s">
        <v>178</v>
      </c>
      <c r="C149" s="10" t="s">
        <v>5</v>
      </c>
      <c r="D149" s="51">
        <v>2.5626599150569529</v>
      </c>
      <c r="E149" s="51">
        <v>0.27821035833333296</v>
      </c>
      <c r="F149" s="51">
        <f t="shared" si="25"/>
        <v>-2.28444955672362</v>
      </c>
      <c r="G149" s="82">
        <f t="shared" si="26"/>
        <v>-0.891436879041693</v>
      </c>
      <c r="H149" s="51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</row>
    <row r="150" spans="1:21" s="29" customFormat="1" x14ac:dyDescent="0.25">
      <c r="A150" s="8" t="s">
        <v>179</v>
      </c>
      <c r="B150" s="26" t="s">
        <v>180</v>
      </c>
      <c r="C150" s="10" t="s">
        <v>5</v>
      </c>
      <c r="D150" s="51">
        <f t="shared" ref="D150" si="27">D120-D135</f>
        <v>-2015.1370467354127</v>
      </c>
      <c r="E150" s="51">
        <f t="shared" ref="E150" si="28">E120-E135</f>
        <v>-94.580710538330933</v>
      </c>
      <c r="F150" s="51">
        <f t="shared" si="25"/>
        <v>1920.5563361970817</v>
      </c>
      <c r="G150" s="82">
        <f t="shared" si="26"/>
        <v>-0.95306487432626241</v>
      </c>
      <c r="H150" s="99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</row>
    <row r="151" spans="1:21" s="29" customFormat="1" ht="15.75" hidden="1" customHeight="1" outlineLevel="1" x14ac:dyDescent="0.25">
      <c r="A151" s="8" t="s">
        <v>181</v>
      </c>
      <c r="B151" s="9" t="s">
        <v>7</v>
      </c>
      <c r="C151" s="10" t="s">
        <v>5</v>
      </c>
      <c r="D151" s="51" t="s">
        <v>206</v>
      </c>
      <c r="E151" s="51" t="s">
        <v>206</v>
      </c>
      <c r="F151" s="51" t="e">
        <f t="shared" si="25"/>
        <v>#VALUE!</v>
      </c>
      <c r="G151" s="82">
        <f t="shared" si="26"/>
        <v>0</v>
      </c>
      <c r="H151" s="51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</row>
    <row r="152" spans="1:21" s="29" customFormat="1" ht="31.5" hidden="1" customHeight="1" outlineLevel="1" x14ac:dyDescent="0.25">
      <c r="A152" s="8" t="s">
        <v>182</v>
      </c>
      <c r="B152" s="14" t="s">
        <v>9</v>
      </c>
      <c r="C152" s="10" t="s">
        <v>5</v>
      </c>
      <c r="D152" s="51" t="s">
        <v>206</v>
      </c>
      <c r="E152" s="51" t="s">
        <v>206</v>
      </c>
      <c r="F152" s="51" t="e">
        <f t="shared" si="25"/>
        <v>#VALUE!</v>
      </c>
      <c r="G152" s="82">
        <f t="shared" si="26"/>
        <v>0</v>
      </c>
      <c r="H152" s="51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</row>
    <row r="153" spans="1:21" s="29" customFormat="1" ht="31.5" hidden="1" customHeight="1" outlineLevel="1" x14ac:dyDescent="0.25">
      <c r="A153" s="8" t="s">
        <v>183</v>
      </c>
      <c r="B153" s="14" t="s">
        <v>11</v>
      </c>
      <c r="C153" s="10" t="s">
        <v>5</v>
      </c>
      <c r="D153" s="51" t="s">
        <v>206</v>
      </c>
      <c r="E153" s="51" t="s">
        <v>206</v>
      </c>
      <c r="F153" s="51" t="e">
        <f t="shared" si="25"/>
        <v>#VALUE!</v>
      </c>
      <c r="G153" s="82">
        <f t="shared" si="26"/>
        <v>0</v>
      </c>
      <c r="H153" s="51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</row>
    <row r="154" spans="1:21" s="29" customFormat="1" ht="31.5" hidden="1" customHeight="1" outlineLevel="1" x14ac:dyDescent="0.25">
      <c r="A154" s="8" t="s">
        <v>184</v>
      </c>
      <c r="B154" s="14" t="s">
        <v>13</v>
      </c>
      <c r="C154" s="10" t="s">
        <v>5</v>
      </c>
      <c r="D154" s="51" t="s">
        <v>206</v>
      </c>
      <c r="E154" s="51" t="s">
        <v>206</v>
      </c>
      <c r="F154" s="51" t="e">
        <f t="shared" si="25"/>
        <v>#VALUE!</v>
      </c>
      <c r="G154" s="82">
        <f t="shared" si="26"/>
        <v>0</v>
      </c>
      <c r="H154" s="51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</row>
    <row r="155" spans="1:21" s="29" customFormat="1" ht="15.75" hidden="1" customHeight="1" outlineLevel="1" x14ac:dyDescent="0.25">
      <c r="A155" s="8" t="s">
        <v>185</v>
      </c>
      <c r="B155" s="9" t="s">
        <v>15</v>
      </c>
      <c r="C155" s="10" t="s">
        <v>5</v>
      </c>
      <c r="D155" s="51" t="s">
        <v>206</v>
      </c>
      <c r="E155" s="51" t="s">
        <v>206</v>
      </c>
      <c r="F155" s="51" t="e">
        <f t="shared" si="25"/>
        <v>#VALUE!</v>
      </c>
      <c r="G155" s="82">
        <f t="shared" si="26"/>
        <v>0</v>
      </c>
      <c r="H155" s="51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</row>
    <row r="156" spans="1:21" s="29" customFormat="1" collapsed="1" x14ac:dyDescent="0.25">
      <c r="A156" s="8" t="s">
        <v>186</v>
      </c>
      <c r="B156" s="9" t="s">
        <v>17</v>
      </c>
      <c r="C156" s="10" t="s">
        <v>5</v>
      </c>
      <c r="D156" s="51">
        <f t="shared" ref="D156" si="29">D126-D141</f>
        <v>-1391.3109062654387</v>
      </c>
      <c r="E156" s="51">
        <f t="shared" ref="E156" si="30">E126-E141</f>
        <v>-485.88885813111983</v>
      </c>
      <c r="F156" s="51">
        <f t="shared" si="25"/>
        <v>905.42204813431886</v>
      </c>
      <c r="G156" s="82">
        <f t="shared" si="26"/>
        <v>-0.65076902945054582</v>
      </c>
      <c r="H156" s="51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</row>
    <row r="157" spans="1:21" s="29" customFormat="1" ht="15.75" hidden="1" customHeight="1" outlineLevel="1" x14ac:dyDescent="0.25">
      <c r="A157" s="8" t="s">
        <v>187</v>
      </c>
      <c r="B157" s="9" t="s">
        <v>19</v>
      </c>
      <c r="C157" s="10" t="s">
        <v>5</v>
      </c>
      <c r="D157" s="51" t="s">
        <v>206</v>
      </c>
      <c r="E157" s="51" t="s">
        <v>206</v>
      </c>
      <c r="F157" s="51" t="e">
        <f t="shared" si="25"/>
        <v>#VALUE!</v>
      </c>
      <c r="G157" s="82">
        <f t="shared" si="26"/>
        <v>0</v>
      </c>
      <c r="H157" s="51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</row>
    <row r="158" spans="1:21" s="29" customFormat="1" collapsed="1" x14ac:dyDescent="0.25">
      <c r="A158" s="8" t="s">
        <v>188</v>
      </c>
      <c r="B158" s="27" t="s">
        <v>21</v>
      </c>
      <c r="C158" s="10" t="s">
        <v>5</v>
      </c>
      <c r="D158" s="51">
        <f t="shared" ref="D158:D159" si="31">D128-D143</f>
        <v>223.27576754151514</v>
      </c>
      <c r="E158" s="51">
        <f t="shared" ref="E158" si="32">E128-E143</f>
        <v>142.42449893966932</v>
      </c>
      <c r="F158" s="51">
        <f t="shared" si="25"/>
        <v>-80.851268601845817</v>
      </c>
      <c r="G158" s="82">
        <f t="shared" si="26"/>
        <v>-0.36211394318379225</v>
      </c>
      <c r="H158" s="51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</row>
    <row r="159" spans="1:21" s="29" customFormat="1" x14ac:dyDescent="0.25">
      <c r="A159" s="8" t="s">
        <v>189</v>
      </c>
      <c r="B159" s="9" t="s">
        <v>23</v>
      </c>
      <c r="C159" s="10" t="s">
        <v>5</v>
      </c>
      <c r="D159" s="51">
        <f t="shared" si="31"/>
        <v>-857.35254767171659</v>
      </c>
      <c r="E159" s="51">
        <f t="shared" ref="E159" si="33">E129-E144</f>
        <v>247.7708114697858</v>
      </c>
      <c r="F159" s="51">
        <f t="shared" si="25"/>
        <v>1105.1233591415023</v>
      </c>
      <c r="G159" s="82">
        <f t="shared" si="26"/>
        <v>-1.2889952472208177</v>
      </c>
      <c r="H159" s="51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</row>
    <row r="160" spans="1:21" s="29" customFormat="1" ht="15.75" hidden="1" customHeight="1" outlineLevel="1" x14ac:dyDescent="0.25">
      <c r="A160" s="8" t="s">
        <v>190</v>
      </c>
      <c r="B160" s="9" t="s">
        <v>25</v>
      </c>
      <c r="C160" s="10" t="s">
        <v>5</v>
      </c>
      <c r="D160" s="51" t="s">
        <v>206</v>
      </c>
      <c r="E160" s="51" t="s">
        <v>206</v>
      </c>
      <c r="F160" s="51" t="e">
        <f t="shared" si="25"/>
        <v>#VALUE!</v>
      </c>
      <c r="G160" s="82">
        <f t="shared" si="26"/>
        <v>0</v>
      </c>
      <c r="H160" s="51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</row>
    <row r="161" spans="1:21" s="29" customFormat="1" ht="31.5" hidden="1" customHeight="1" outlineLevel="1" x14ac:dyDescent="0.25">
      <c r="A161" s="8" t="s">
        <v>191</v>
      </c>
      <c r="B161" s="27" t="s">
        <v>27</v>
      </c>
      <c r="C161" s="10" t="s">
        <v>5</v>
      </c>
      <c r="D161" s="51" t="s">
        <v>206</v>
      </c>
      <c r="E161" s="51" t="s">
        <v>206</v>
      </c>
      <c r="F161" s="51" t="e">
        <f t="shared" si="25"/>
        <v>#VALUE!</v>
      </c>
      <c r="G161" s="82">
        <f t="shared" si="26"/>
        <v>0</v>
      </c>
      <c r="H161" s="51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</row>
    <row r="162" spans="1:21" s="29" customFormat="1" ht="15.75" hidden="1" customHeight="1" outlineLevel="1" x14ac:dyDescent="0.25">
      <c r="A162" s="8" t="s">
        <v>192</v>
      </c>
      <c r="B162" s="15" t="s">
        <v>29</v>
      </c>
      <c r="C162" s="10" t="s">
        <v>5</v>
      </c>
      <c r="D162" s="51" t="s">
        <v>206</v>
      </c>
      <c r="E162" s="51" t="s">
        <v>206</v>
      </c>
      <c r="F162" s="51" t="e">
        <f t="shared" si="25"/>
        <v>#VALUE!</v>
      </c>
      <c r="G162" s="82">
        <f t="shared" si="26"/>
        <v>0</v>
      </c>
      <c r="H162" s="51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</row>
    <row r="163" spans="1:21" s="29" customFormat="1" ht="15.75" hidden="1" customHeight="1" outlineLevel="1" x14ac:dyDescent="0.25">
      <c r="A163" s="8" t="s">
        <v>193</v>
      </c>
      <c r="B163" s="15" t="s">
        <v>31</v>
      </c>
      <c r="C163" s="10" t="s">
        <v>5</v>
      </c>
      <c r="D163" s="51" t="s">
        <v>206</v>
      </c>
      <c r="E163" s="51" t="s">
        <v>206</v>
      </c>
      <c r="F163" s="51" t="e">
        <f t="shared" si="25"/>
        <v>#VALUE!</v>
      </c>
      <c r="G163" s="82">
        <f t="shared" si="26"/>
        <v>0</v>
      </c>
      <c r="H163" s="51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</row>
    <row r="164" spans="1:21" s="29" customFormat="1" collapsed="1" x14ac:dyDescent="0.25">
      <c r="A164" s="8" t="s">
        <v>194</v>
      </c>
      <c r="B164" s="9" t="s">
        <v>33</v>
      </c>
      <c r="C164" s="10" t="s">
        <v>5</v>
      </c>
      <c r="D164" s="51">
        <f t="shared" ref="D164" si="34">D134-D149</f>
        <v>10.250639660227812</v>
      </c>
      <c r="E164" s="51">
        <f t="shared" ref="E164" si="35">E134-E149</f>
        <v>1.1128414333333319</v>
      </c>
      <c r="F164" s="51">
        <f t="shared" si="25"/>
        <v>-9.1377982268944802</v>
      </c>
      <c r="G164" s="82">
        <f t="shared" si="26"/>
        <v>-0.891436879041693</v>
      </c>
      <c r="H164" s="51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</row>
    <row r="165" spans="1:21" s="29" customFormat="1" x14ac:dyDescent="0.25">
      <c r="A165" s="8" t="s">
        <v>195</v>
      </c>
      <c r="B165" s="26" t="s">
        <v>196</v>
      </c>
      <c r="C165" s="10" t="s">
        <v>5</v>
      </c>
      <c r="D165" s="51">
        <v>0</v>
      </c>
      <c r="E165" s="51">
        <v>0</v>
      </c>
      <c r="F165" s="51">
        <f t="shared" si="25"/>
        <v>0</v>
      </c>
      <c r="G165" s="82">
        <f t="shared" si="26"/>
        <v>0</v>
      </c>
      <c r="H165" s="51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</row>
    <row r="166" spans="1:21" s="29" customFormat="1" x14ac:dyDescent="0.25">
      <c r="A166" s="8" t="s">
        <v>197</v>
      </c>
      <c r="B166" s="13" t="s">
        <v>198</v>
      </c>
      <c r="C166" s="10" t="s">
        <v>5</v>
      </c>
      <c r="D166" s="51">
        <v>0</v>
      </c>
      <c r="E166" s="51">
        <v>0</v>
      </c>
      <c r="F166" s="51">
        <f t="shared" si="25"/>
        <v>0</v>
      </c>
      <c r="G166" s="82">
        <f t="shared" si="26"/>
        <v>0</v>
      </c>
      <c r="H166" s="51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</row>
    <row r="167" spans="1:21" s="29" customFormat="1" x14ac:dyDescent="0.25">
      <c r="A167" s="8" t="s">
        <v>199</v>
      </c>
      <c r="B167" s="13" t="s">
        <v>200</v>
      </c>
      <c r="C167" s="10" t="s">
        <v>5</v>
      </c>
      <c r="D167" s="51">
        <v>0</v>
      </c>
      <c r="E167" s="51">
        <v>0</v>
      </c>
      <c r="F167" s="51">
        <f t="shared" si="25"/>
        <v>0</v>
      </c>
      <c r="G167" s="82">
        <f t="shared" si="26"/>
        <v>0</v>
      </c>
      <c r="H167" s="51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</row>
    <row r="168" spans="1:21" s="29" customFormat="1" x14ac:dyDescent="0.25">
      <c r="A168" s="8" t="s">
        <v>201</v>
      </c>
      <c r="B168" s="13" t="s">
        <v>202</v>
      </c>
      <c r="C168" s="10" t="s">
        <v>5</v>
      </c>
      <c r="D168" s="51">
        <v>0</v>
      </c>
      <c r="E168" s="51">
        <v>0</v>
      </c>
      <c r="F168" s="51">
        <f t="shared" si="25"/>
        <v>0</v>
      </c>
      <c r="G168" s="82">
        <f t="shared" si="26"/>
        <v>0</v>
      </c>
      <c r="H168" s="51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</row>
    <row r="169" spans="1:21" s="29" customFormat="1" ht="18" customHeight="1" thickBot="1" x14ac:dyDescent="0.3">
      <c r="A169" s="21" t="s">
        <v>203</v>
      </c>
      <c r="B169" s="13" t="s">
        <v>204</v>
      </c>
      <c r="C169" s="23" t="s">
        <v>5</v>
      </c>
      <c r="D169" s="55">
        <v>0</v>
      </c>
      <c r="E169" s="55">
        <v>0</v>
      </c>
      <c r="F169" s="55">
        <f t="shared" si="25"/>
        <v>0</v>
      </c>
      <c r="G169" s="93">
        <f t="shared" si="26"/>
        <v>0</v>
      </c>
      <c r="H169" s="55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</row>
    <row r="170" spans="1:21" s="29" customFormat="1" ht="18" customHeight="1" x14ac:dyDescent="0.25">
      <c r="A170" s="5" t="s">
        <v>205</v>
      </c>
      <c r="B170" s="6" t="s">
        <v>94</v>
      </c>
      <c r="C170" s="7" t="s">
        <v>206</v>
      </c>
      <c r="D170" s="53"/>
      <c r="E170" s="96"/>
      <c r="F170" s="53"/>
      <c r="G170" s="53"/>
      <c r="H170" s="53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</row>
    <row r="171" spans="1:21" s="29" customFormat="1" ht="37.5" customHeight="1" x14ac:dyDescent="0.25">
      <c r="A171" s="8" t="s">
        <v>207</v>
      </c>
      <c r="B171" s="13" t="s">
        <v>682</v>
      </c>
      <c r="C171" s="10" t="s">
        <v>5</v>
      </c>
      <c r="D171" s="51">
        <f t="shared" ref="D171" si="36">D120+D112+D69</f>
        <v>-1231.0809686796383</v>
      </c>
      <c r="E171" s="51">
        <f t="shared" ref="E171" si="37">E120+E112+E69</f>
        <v>-48.706886328330839</v>
      </c>
      <c r="F171" s="51">
        <f t="shared" ref="F171:F176" si="38">E171-D171</f>
        <v>1182.3740823513074</v>
      </c>
      <c r="G171" s="82">
        <f t="shared" ref="G171:G176" si="39">IFERROR(F171/D171,0)</f>
        <v>-0.9604356759892323</v>
      </c>
      <c r="H171" s="51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</row>
    <row r="172" spans="1:21" s="29" customFormat="1" ht="18" customHeight="1" x14ac:dyDescent="0.25">
      <c r="A172" s="8" t="s">
        <v>208</v>
      </c>
      <c r="B172" s="13" t="s">
        <v>209</v>
      </c>
      <c r="C172" s="10" t="s">
        <v>5</v>
      </c>
      <c r="D172" s="51">
        <v>447.46185729999991</v>
      </c>
      <c r="E172" s="51">
        <v>457.46185311000005</v>
      </c>
      <c r="F172" s="51">
        <f t="shared" si="38"/>
        <v>9.9999958100001436</v>
      </c>
      <c r="G172" s="82">
        <f t="shared" si="39"/>
        <v>2.2348264208128171E-2</v>
      </c>
      <c r="H172" s="51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</row>
    <row r="173" spans="1:21" s="29" customFormat="1" ht="18" customHeight="1" x14ac:dyDescent="0.25">
      <c r="A173" s="8" t="s">
        <v>210</v>
      </c>
      <c r="B173" s="14" t="s">
        <v>211</v>
      </c>
      <c r="C173" s="10" t="s">
        <v>5</v>
      </c>
      <c r="D173" s="51">
        <v>147.84100000000001</v>
      </c>
      <c r="E173" s="51">
        <v>147.84098271000002</v>
      </c>
      <c r="F173" s="51">
        <f t="shared" si="38"/>
        <v>-1.7289999988179261E-5</v>
      </c>
      <c r="G173" s="82">
        <f t="shared" si="39"/>
        <v>-1.1694996643812785E-7</v>
      </c>
      <c r="H173" s="51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</row>
    <row r="174" spans="1:21" s="29" customFormat="1" ht="18" customHeight="1" x14ac:dyDescent="0.25">
      <c r="A174" s="8" t="s">
        <v>212</v>
      </c>
      <c r="B174" s="13" t="s">
        <v>213</v>
      </c>
      <c r="C174" s="10" t="s">
        <v>5</v>
      </c>
      <c r="D174" s="51">
        <v>107.84098271000001</v>
      </c>
      <c r="E174" s="51">
        <v>1050.0429545399998</v>
      </c>
      <c r="F174" s="51">
        <f t="shared" si="38"/>
        <v>942.20197182999971</v>
      </c>
      <c r="G174" s="82">
        <f t="shared" si="39"/>
        <v>8.7369564719538673</v>
      </c>
      <c r="H174" s="51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</row>
    <row r="175" spans="1:21" s="29" customFormat="1" ht="18" customHeight="1" x14ac:dyDescent="0.25">
      <c r="A175" s="18" t="s">
        <v>214</v>
      </c>
      <c r="B175" s="14" t="s">
        <v>215</v>
      </c>
      <c r="C175" s="10" t="s">
        <v>5</v>
      </c>
      <c r="D175" s="54">
        <v>107.84098271000001</v>
      </c>
      <c r="E175" s="54">
        <v>457.46185729999979</v>
      </c>
      <c r="F175" s="54">
        <f t="shared" si="38"/>
        <v>349.6208745899998</v>
      </c>
      <c r="G175" s="83">
        <f t="shared" si="39"/>
        <v>3.2420037893217355</v>
      </c>
      <c r="H175" s="54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</row>
    <row r="176" spans="1:21" s="29" customFormat="1" ht="32.25" thickBot="1" x14ac:dyDescent="0.3">
      <c r="A176" s="21" t="s">
        <v>216</v>
      </c>
      <c r="B176" s="30" t="s">
        <v>683</v>
      </c>
      <c r="C176" s="23" t="s">
        <v>206</v>
      </c>
      <c r="D176" s="55">
        <f t="shared" ref="D176" si="40">D174/D171</f>
        <v>-8.7598610857953438E-2</v>
      </c>
      <c r="E176" s="55">
        <f t="shared" ref="E176" si="41">E174/E171</f>
        <v>-21.558408547442539</v>
      </c>
      <c r="F176" s="55">
        <f t="shared" si="38"/>
        <v>-21.470809936584587</v>
      </c>
      <c r="G176" s="93">
        <f t="shared" si="39"/>
        <v>245.1044568663404</v>
      </c>
      <c r="H176" s="55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</row>
    <row r="177" spans="1:21" s="29" customFormat="1" ht="19.5" thickBot="1" x14ac:dyDescent="0.3">
      <c r="A177" s="122" t="s">
        <v>710</v>
      </c>
      <c r="B177" s="123"/>
      <c r="C177" s="123"/>
      <c r="D177" s="123"/>
      <c r="E177" s="123"/>
      <c r="F177" s="123"/>
      <c r="G177" s="123"/>
      <c r="H177" s="123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</row>
    <row r="178" spans="1:21" s="29" customFormat="1" ht="31.5" customHeight="1" x14ac:dyDescent="0.25">
      <c r="A178" s="5" t="s">
        <v>217</v>
      </c>
      <c r="B178" s="6" t="s">
        <v>218</v>
      </c>
      <c r="C178" s="7" t="s">
        <v>5</v>
      </c>
      <c r="D178" s="53">
        <v>13448.078186865656</v>
      </c>
      <c r="E178" s="53">
        <f>E184+E186+E187+E195</f>
        <v>5558.3429475399998</v>
      </c>
      <c r="F178" s="53">
        <f t="shared" ref="F178:F241" si="42">E178-D178</f>
        <v>-7889.735239325656</v>
      </c>
      <c r="G178" s="81">
        <f t="shared" ref="G178:G241" si="43">IFERROR(F178/D178,0)</f>
        <v>-0.58668124394393617</v>
      </c>
      <c r="H178" s="53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</row>
    <row r="179" spans="1:21" s="29" customFormat="1" ht="15.75" hidden="1" customHeight="1" outlineLevel="1" x14ac:dyDescent="0.25">
      <c r="A179" s="8" t="s">
        <v>219</v>
      </c>
      <c r="B179" s="9" t="s">
        <v>7</v>
      </c>
      <c r="C179" s="10" t="s">
        <v>5</v>
      </c>
      <c r="D179" s="51" t="s">
        <v>206</v>
      </c>
      <c r="E179" s="51" t="s">
        <v>206</v>
      </c>
      <c r="F179" s="51" t="e">
        <f t="shared" si="42"/>
        <v>#VALUE!</v>
      </c>
      <c r="G179" s="82">
        <f t="shared" si="43"/>
        <v>0</v>
      </c>
      <c r="H179" s="51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</row>
    <row r="180" spans="1:21" s="29" customFormat="1" ht="31.5" hidden="1" customHeight="1" outlineLevel="1" x14ac:dyDescent="0.25">
      <c r="A180" s="8" t="s">
        <v>220</v>
      </c>
      <c r="B180" s="14" t="s">
        <v>9</v>
      </c>
      <c r="C180" s="10" t="s">
        <v>5</v>
      </c>
      <c r="D180" s="51" t="s">
        <v>206</v>
      </c>
      <c r="E180" s="51" t="s">
        <v>206</v>
      </c>
      <c r="F180" s="51" t="e">
        <f t="shared" si="42"/>
        <v>#VALUE!</v>
      </c>
      <c r="G180" s="82">
        <f t="shared" si="43"/>
        <v>0</v>
      </c>
      <c r="H180" s="51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</row>
    <row r="181" spans="1:21" s="29" customFormat="1" ht="31.5" hidden="1" customHeight="1" outlineLevel="1" x14ac:dyDescent="0.25">
      <c r="A181" s="8" t="s">
        <v>221</v>
      </c>
      <c r="B181" s="14" t="s">
        <v>11</v>
      </c>
      <c r="C181" s="10" t="s">
        <v>5</v>
      </c>
      <c r="D181" s="51" t="s">
        <v>206</v>
      </c>
      <c r="E181" s="51" t="s">
        <v>206</v>
      </c>
      <c r="F181" s="51" t="e">
        <f t="shared" si="42"/>
        <v>#VALUE!</v>
      </c>
      <c r="G181" s="82">
        <f t="shared" si="43"/>
        <v>0</v>
      </c>
      <c r="H181" s="51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</row>
    <row r="182" spans="1:21" s="29" customFormat="1" ht="31.5" hidden="1" customHeight="1" outlineLevel="1" x14ac:dyDescent="0.25">
      <c r="A182" s="8" t="s">
        <v>222</v>
      </c>
      <c r="B182" s="14" t="s">
        <v>13</v>
      </c>
      <c r="C182" s="10" t="s">
        <v>5</v>
      </c>
      <c r="D182" s="51" t="s">
        <v>206</v>
      </c>
      <c r="E182" s="51" t="s">
        <v>206</v>
      </c>
      <c r="F182" s="51" t="e">
        <f t="shared" si="42"/>
        <v>#VALUE!</v>
      </c>
      <c r="G182" s="82">
        <f t="shared" si="43"/>
        <v>0</v>
      </c>
      <c r="H182" s="51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</row>
    <row r="183" spans="1:21" s="29" customFormat="1" ht="15.75" hidden="1" customHeight="1" outlineLevel="1" x14ac:dyDescent="0.25">
      <c r="A183" s="8" t="s">
        <v>223</v>
      </c>
      <c r="B183" s="9" t="s">
        <v>15</v>
      </c>
      <c r="C183" s="10" t="s">
        <v>5</v>
      </c>
      <c r="D183" s="51" t="s">
        <v>206</v>
      </c>
      <c r="E183" s="51" t="s">
        <v>206</v>
      </c>
      <c r="F183" s="51" t="e">
        <f t="shared" si="42"/>
        <v>#VALUE!</v>
      </c>
      <c r="G183" s="82">
        <f t="shared" si="43"/>
        <v>0</v>
      </c>
      <c r="H183" s="51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</row>
    <row r="184" spans="1:21" s="29" customFormat="1" collapsed="1" x14ac:dyDescent="0.25">
      <c r="A184" s="8" t="s">
        <v>224</v>
      </c>
      <c r="B184" s="9" t="s">
        <v>17</v>
      </c>
      <c r="C184" s="10" t="s">
        <v>5</v>
      </c>
      <c r="D184" s="51">
        <v>40.494352813681346</v>
      </c>
      <c r="E184" s="51">
        <v>0</v>
      </c>
      <c r="F184" s="51">
        <f t="shared" si="42"/>
        <v>-40.494352813681346</v>
      </c>
      <c r="G184" s="82">
        <f t="shared" si="43"/>
        <v>-1</v>
      </c>
      <c r="H184" s="51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</row>
    <row r="185" spans="1:21" s="29" customFormat="1" ht="15.75" hidden="1" customHeight="1" outlineLevel="1" x14ac:dyDescent="0.25">
      <c r="A185" s="8" t="s">
        <v>225</v>
      </c>
      <c r="B185" s="9" t="s">
        <v>19</v>
      </c>
      <c r="C185" s="10" t="s">
        <v>5</v>
      </c>
      <c r="D185" s="51" t="s">
        <v>206</v>
      </c>
      <c r="E185" s="51" t="s">
        <v>206</v>
      </c>
      <c r="F185" s="51" t="e">
        <f t="shared" si="42"/>
        <v>#VALUE!</v>
      </c>
      <c r="G185" s="82">
        <f t="shared" si="43"/>
        <v>0</v>
      </c>
      <c r="H185" s="51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</row>
    <row r="186" spans="1:21" s="29" customFormat="1" collapsed="1" x14ac:dyDescent="0.25">
      <c r="A186" s="8" t="s">
        <v>226</v>
      </c>
      <c r="B186" s="9" t="s">
        <v>21</v>
      </c>
      <c r="C186" s="10" t="s">
        <v>5</v>
      </c>
      <c r="D186" s="51">
        <v>1070.2317589626582</v>
      </c>
      <c r="E186" s="51">
        <v>188.13201975999999</v>
      </c>
      <c r="F186" s="51">
        <f t="shared" si="42"/>
        <v>-882.09973920265816</v>
      </c>
      <c r="G186" s="82">
        <f t="shared" si="43"/>
        <v>-0.8242137572684719</v>
      </c>
      <c r="H186" s="51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</row>
    <row r="187" spans="1:21" s="29" customFormat="1" x14ac:dyDescent="0.25">
      <c r="A187" s="8" t="s">
        <v>227</v>
      </c>
      <c r="B187" s="9" t="s">
        <v>23</v>
      </c>
      <c r="C187" s="10" t="s">
        <v>5</v>
      </c>
      <c r="D187" s="51">
        <v>11597.152917349318</v>
      </c>
      <c r="E187" s="51">
        <v>5460.42166765</v>
      </c>
      <c r="F187" s="51">
        <f t="shared" si="42"/>
        <v>-6136.7312496993181</v>
      </c>
      <c r="G187" s="82">
        <f t="shared" si="43"/>
        <v>-0.52915843168013932</v>
      </c>
      <c r="H187" s="51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</row>
    <row r="188" spans="1:21" s="29" customFormat="1" ht="15.75" hidden="1" customHeight="1" outlineLevel="1" x14ac:dyDescent="0.25">
      <c r="A188" s="8" t="s">
        <v>228</v>
      </c>
      <c r="B188" s="9" t="s">
        <v>25</v>
      </c>
      <c r="C188" s="10" t="s">
        <v>5</v>
      </c>
      <c r="D188" s="51" t="s">
        <v>206</v>
      </c>
      <c r="E188" s="51" t="s">
        <v>206</v>
      </c>
      <c r="F188" s="51" t="e">
        <f t="shared" si="42"/>
        <v>#VALUE!</v>
      </c>
      <c r="G188" s="82">
        <f t="shared" si="43"/>
        <v>0</v>
      </c>
      <c r="H188" s="51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</row>
    <row r="189" spans="1:21" s="29" customFormat="1" ht="31.5" hidden="1" customHeight="1" outlineLevel="1" x14ac:dyDescent="0.25">
      <c r="A189" s="8" t="s">
        <v>229</v>
      </c>
      <c r="B189" s="27" t="s">
        <v>27</v>
      </c>
      <c r="C189" s="10" t="s">
        <v>5</v>
      </c>
      <c r="D189" s="51" t="s">
        <v>206</v>
      </c>
      <c r="E189" s="51" t="s">
        <v>206</v>
      </c>
      <c r="F189" s="51" t="e">
        <f t="shared" si="42"/>
        <v>#VALUE!</v>
      </c>
      <c r="G189" s="82">
        <f t="shared" si="43"/>
        <v>0</v>
      </c>
      <c r="H189" s="51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</row>
    <row r="190" spans="1:21" s="29" customFormat="1" ht="15.75" hidden="1" customHeight="1" outlineLevel="1" x14ac:dyDescent="0.25">
      <c r="A190" s="8" t="s">
        <v>230</v>
      </c>
      <c r="B190" s="15" t="s">
        <v>29</v>
      </c>
      <c r="C190" s="10" t="s">
        <v>5</v>
      </c>
      <c r="D190" s="51" t="s">
        <v>206</v>
      </c>
      <c r="E190" s="51" t="s">
        <v>206</v>
      </c>
      <c r="F190" s="51" t="e">
        <f t="shared" si="42"/>
        <v>#VALUE!</v>
      </c>
      <c r="G190" s="82">
        <f t="shared" si="43"/>
        <v>0</v>
      </c>
      <c r="H190" s="51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</row>
    <row r="191" spans="1:21" s="29" customFormat="1" ht="15.75" hidden="1" customHeight="1" outlineLevel="1" x14ac:dyDescent="0.25">
      <c r="A191" s="8" t="s">
        <v>231</v>
      </c>
      <c r="B191" s="15" t="s">
        <v>31</v>
      </c>
      <c r="C191" s="10" t="s">
        <v>5</v>
      </c>
      <c r="D191" s="51" t="s">
        <v>206</v>
      </c>
      <c r="E191" s="51" t="s">
        <v>206</v>
      </c>
      <c r="F191" s="51" t="e">
        <f t="shared" si="42"/>
        <v>#VALUE!</v>
      </c>
      <c r="G191" s="82">
        <f t="shared" si="43"/>
        <v>0</v>
      </c>
      <c r="H191" s="51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</row>
    <row r="192" spans="1:21" s="29" customFormat="1" ht="31.5" hidden="1" customHeight="1" outlineLevel="1" x14ac:dyDescent="0.25">
      <c r="A192" s="8" t="s">
        <v>232</v>
      </c>
      <c r="B192" s="13" t="s">
        <v>233</v>
      </c>
      <c r="C192" s="10" t="s">
        <v>5</v>
      </c>
      <c r="D192" s="51" t="str">
        <f t="shared" ref="D192" si="44">D193</f>
        <v>-</v>
      </c>
      <c r="E192" s="51" t="s">
        <v>206</v>
      </c>
      <c r="F192" s="51" t="e">
        <f t="shared" si="42"/>
        <v>#VALUE!</v>
      </c>
      <c r="G192" s="82">
        <f t="shared" si="43"/>
        <v>0</v>
      </c>
      <c r="H192" s="51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</row>
    <row r="193" spans="1:21" s="29" customFormat="1" ht="15.75" hidden="1" customHeight="1" outlineLevel="1" x14ac:dyDescent="0.25">
      <c r="A193" s="8" t="s">
        <v>234</v>
      </c>
      <c r="B193" s="14" t="s">
        <v>235</v>
      </c>
      <c r="C193" s="10" t="s">
        <v>5</v>
      </c>
      <c r="D193" s="51" t="s">
        <v>206</v>
      </c>
      <c r="E193" s="51" t="s">
        <v>206</v>
      </c>
      <c r="F193" s="51" t="e">
        <f t="shared" si="42"/>
        <v>#VALUE!</v>
      </c>
      <c r="G193" s="82">
        <f t="shared" si="43"/>
        <v>0</v>
      </c>
      <c r="H193" s="51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</row>
    <row r="194" spans="1:21" s="29" customFormat="1" ht="15.75" hidden="1" customHeight="1" outlineLevel="1" x14ac:dyDescent="0.25">
      <c r="A194" s="8" t="s">
        <v>236</v>
      </c>
      <c r="B194" s="14" t="s">
        <v>237</v>
      </c>
      <c r="C194" s="10" t="s">
        <v>5</v>
      </c>
      <c r="D194" s="51" t="s">
        <v>206</v>
      </c>
      <c r="E194" s="51" t="s">
        <v>206</v>
      </c>
      <c r="F194" s="51" t="e">
        <f t="shared" si="42"/>
        <v>#VALUE!</v>
      </c>
      <c r="G194" s="82">
        <f t="shared" si="43"/>
        <v>0</v>
      </c>
      <c r="H194" s="51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</row>
    <row r="195" spans="1:21" s="29" customFormat="1" collapsed="1" x14ac:dyDescent="0.25">
      <c r="A195" s="8" t="s">
        <v>238</v>
      </c>
      <c r="B195" s="9" t="s">
        <v>33</v>
      </c>
      <c r="C195" s="10" t="s">
        <v>5</v>
      </c>
      <c r="D195" s="51">
        <f>D178-D184-D186-D187</f>
        <v>740.19915773999855</v>
      </c>
      <c r="E195" s="51">
        <v>-90.210739870000168</v>
      </c>
      <c r="F195" s="51">
        <f t="shared" si="42"/>
        <v>-830.40989760999878</v>
      </c>
      <c r="G195" s="82">
        <f t="shared" si="43"/>
        <v>-1.121873605132752</v>
      </c>
      <c r="H195" s="51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</row>
    <row r="196" spans="1:21" s="29" customFormat="1" x14ac:dyDescent="0.25">
      <c r="A196" s="8" t="s">
        <v>239</v>
      </c>
      <c r="B196" s="26" t="s">
        <v>240</v>
      </c>
      <c r="C196" s="10" t="s">
        <v>5</v>
      </c>
      <c r="D196" s="51">
        <v>11677.111672244338</v>
      </c>
      <c r="E196" s="51">
        <v>6802.5737601500005</v>
      </c>
      <c r="F196" s="51">
        <f t="shared" si="42"/>
        <v>-4874.537912094338</v>
      </c>
      <c r="G196" s="82">
        <f t="shared" si="43"/>
        <v>-0.41744380364887379</v>
      </c>
      <c r="H196" s="51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</row>
    <row r="197" spans="1:21" s="29" customFormat="1" x14ac:dyDescent="0.25">
      <c r="A197" s="8" t="s">
        <v>241</v>
      </c>
      <c r="B197" s="13" t="s">
        <v>242</v>
      </c>
      <c r="C197" s="10" t="s">
        <v>5</v>
      </c>
      <c r="D197" s="51">
        <v>114.0600621888</v>
      </c>
      <c r="E197" s="51">
        <v>57.378704419999991</v>
      </c>
      <c r="F197" s="51">
        <f t="shared" si="42"/>
        <v>-56.681357768800012</v>
      </c>
      <c r="G197" s="82">
        <f t="shared" si="43"/>
        <v>-0.49694307263288318</v>
      </c>
      <c r="H197" s="51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</row>
    <row r="198" spans="1:21" s="29" customFormat="1" x14ac:dyDescent="0.25">
      <c r="A198" s="8" t="s">
        <v>243</v>
      </c>
      <c r="B198" s="13" t="s">
        <v>244</v>
      </c>
      <c r="C198" s="10" t="s">
        <v>5</v>
      </c>
      <c r="D198" s="51">
        <f>D199+D200+D201</f>
        <v>7188.9902779300091</v>
      </c>
      <c r="E198" s="51">
        <f>E199+E200+E201</f>
        <v>4911.5830168399998</v>
      </c>
      <c r="F198" s="51">
        <f t="shared" si="42"/>
        <v>-2277.4072610900093</v>
      </c>
      <c r="G198" s="82">
        <f t="shared" si="43"/>
        <v>-0.31679097801558909</v>
      </c>
      <c r="H198" s="51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</row>
    <row r="199" spans="1:21" s="29" customFormat="1" x14ac:dyDescent="0.25">
      <c r="A199" s="8" t="s">
        <v>245</v>
      </c>
      <c r="B199" s="14" t="s">
        <v>246</v>
      </c>
      <c r="C199" s="10" t="s">
        <v>5</v>
      </c>
      <c r="D199" s="51">
        <v>6659.9346176797162</v>
      </c>
      <c r="E199" s="51">
        <v>4782.3003757199995</v>
      </c>
      <c r="F199" s="51">
        <f t="shared" si="42"/>
        <v>-1877.6342419597167</v>
      </c>
      <c r="G199" s="82">
        <f t="shared" si="43"/>
        <v>-0.28192983110904385</v>
      </c>
      <c r="H199" s="51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</row>
    <row r="200" spans="1:21" s="29" customFormat="1" x14ac:dyDescent="0.25">
      <c r="A200" s="8" t="s">
        <v>247</v>
      </c>
      <c r="B200" s="14" t="s">
        <v>248</v>
      </c>
      <c r="C200" s="10" t="s">
        <v>5</v>
      </c>
      <c r="D200" s="51">
        <v>529.05566025029293</v>
      </c>
      <c r="E200" s="51">
        <v>129.28264111999999</v>
      </c>
      <c r="F200" s="51">
        <f t="shared" si="42"/>
        <v>-399.77301913029294</v>
      </c>
      <c r="G200" s="82">
        <f t="shared" si="43"/>
        <v>-0.7556350856187094</v>
      </c>
      <c r="H200" s="51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</row>
    <row r="201" spans="1:21" s="29" customFormat="1" x14ac:dyDescent="0.25">
      <c r="A201" s="8" t="s">
        <v>249</v>
      </c>
      <c r="B201" s="14" t="s">
        <v>250</v>
      </c>
      <c r="C201" s="10" t="s">
        <v>5</v>
      </c>
      <c r="D201" s="51">
        <v>0</v>
      </c>
      <c r="E201" s="51">
        <v>0</v>
      </c>
      <c r="F201" s="51">
        <f t="shared" si="42"/>
        <v>0</v>
      </c>
      <c r="G201" s="82">
        <f t="shared" si="43"/>
        <v>0</v>
      </c>
      <c r="H201" s="51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</row>
    <row r="202" spans="1:21" s="29" customFormat="1" ht="31.5" x14ac:dyDescent="0.25">
      <c r="A202" s="8" t="s">
        <v>251</v>
      </c>
      <c r="B202" s="13" t="s">
        <v>252</v>
      </c>
      <c r="C202" s="10" t="s">
        <v>5</v>
      </c>
      <c r="D202" s="51">
        <v>504.4212900972376</v>
      </c>
      <c r="E202" s="51">
        <v>368.67105914999996</v>
      </c>
      <c r="F202" s="51">
        <f t="shared" si="42"/>
        <v>-135.75023094723764</v>
      </c>
      <c r="G202" s="82">
        <f t="shared" si="43"/>
        <v>-0.26912074016754722</v>
      </c>
      <c r="H202" s="51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</row>
    <row r="203" spans="1:21" s="29" customFormat="1" ht="31.5" x14ac:dyDescent="0.25">
      <c r="A203" s="8" t="s">
        <v>253</v>
      </c>
      <c r="B203" s="13" t="s">
        <v>254</v>
      </c>
      <c r="C203" s="10" t="s">
        <v>5</v>
      </c>
      <c r="D203" s="51">
        <v>118.69988414639772</v>
      </c>
      <c r="E203" s="51">
        <v>57.805205749999999</v>
      </c>
      <c r="F203" s="51">
        <f t="shared" si="42"/>
        <v>-60.894678396397723</v>
      </c>
      <c r="G203" s="82">
        <f t="shared" si="43"/>
        <v>-0.51301379806987568</v>
      </c>
      <c r="H203" s="51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</row>
    <row r="204" spans="1:21" s="29" customFormat="1" x14ac:dyDescent="0.25">
      <c r="A204" s="8" t="s">
        <v>255</v>
      </c>
      <c r="B204" s="13" t="s">
        <v>256</v>
      </c>
      <c r="C204" s="10" t="s">
        <v>5</v>
      </c>
      <c r="D204" s="51">
        <v>0</v>
      </c>
      <c r="E204" s="51">
        <v>0</v>
      </c>
      <c r="F204" s="51">
        <f>E204-D204</f>
        <v>0</v>
      </c>
      <c r="G204" s="82">
        <f t="shared" si="43"/>
        <v>0</v>
      </c>
      <c r="H204" s="51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</row>
    <row r="205" spans="1:21" s="29" customFormat="1" x14ac:dyDescent="0.25">
      <c r="A205" s="8" t="s">
        <v>257</v>
      </c>
      <c r="B205" s="13" t="s">
        <v>258</v>
      </c>
      <c r="C205" s="10" t="s">
        <v>5</v>
      </c>
      <c r="D205" s="51">
        <f>D68/1.304</f>
        <v>1616.7496146505114</v>
      </c>
      <c r="E205" s="51">
        <v>779.77312172999996</v>
      </c>
      <c r="F205" s="51">
        <f t="shared" si="42"/>
        <v>-836.97649292051142</v>
      </c>
      <c r="G205" s="82">
        <f t="shared" si="43"/>
        <v>-0.51769085660270187</v>
      </c>
      <c r="H205" s="51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</row>
    <row r="206" spans="1:21" s="29" customFormat="1" x14ac:dyDescent="0.25">
      <c r="A206" s="8" t="s">
        <v>259</v>
      </c>
      <c r="B206" s="13" t="s">
        <v>260</v>
      </c>
      <c r="C206" s="10" t="s">
        <v>5</v>
      </c>
      <c r="D206" s="51">
        <f>D205*0.304</f>
        <v>491.49188285375544</v>
      </c>
      <c r="E206" s="51">
        <v>237.36049578000001</v>
      </c>
      <c r="F206" s="51">
        <f t="shared" si="42"/>
        <v>-254.13138707375543</v>
      </c>
      <c r="G206" s="82">
        <f t="shared" si="43"/>
        <v>-0.51706120882035567</v>
      </c>
      <c r="H206" s="51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</row>
    <row r="207" spans="1:21" s="29" customFormat="1" x14ac:dyDescent="0.25">
      <c r="A207" s="8" t="s">
        <v>261</v>
      </c>
      <c r="B207" s="13" t="s">
        <v>262</v>
      </c>
      <c r="C207" s="10" t="s">
        <v>5</v>
      </c>
      <c r="D207" s="51">
        <v>285.29131074497275</v>
      </c>
      <c r="E207" s="51">
        <v>-98.119246049999987</v>
      </c>
      <c r="F207" s="51">
        <f t="shared" si="42"/>
        <v>-383.41055679497276</v>
      </c>
      <c r="G207" s="82">
        <f t="shared" si="43"/>
        <v>-1.3439265142488361</v>
      </c>
      <c r="H207" s="51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</row>
    <row r="208" spans="1:21" s="29" customFormat="1" x14ac:dyDescent="0.25">
      <c r="A208" s="8" t="s">
        <v>263</v>
      </c>
      <c r="B208" s="14" t="s">
        <v>264</v>
      </c>
      <c r="C208" s="10" t="s">
        <v>5</v>
      </c>
      <c r="D208" s="51">
        <v>0</v>
      </c>
      <c r="E208" s="51">
        <v>0</v>
      </c>
      <c r="F208" s="51">
        <f t="shared" si="42"/>
        <v>0</v>
      </c>
      <c r="G208" s="82">
        <f t="shared" si="43"/>
        <v>0</v>
      </c>
      <c r="H208" s="51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</row>
    <row r="209" spans="1:21" s="29" customFormat="1" x14ac:dyDescent="0.25">
      <c r="A209" s="8" t="s">
        <v>265</v>
      </c>
      <c r="B209" s="13" t="s">
        <v>266</v>
      </c>
      <c r="C209" s="10" t="s">
        <v>5</v>
      </c>
      <c r="D209" s="51">
        <v>308.80014670979193</v>
      </c>
      <c r="E209" s="51">
        <v>103.67473170999999</v>
      </c>
      <c r="F209" s="51">
        <f t="shared" si="42"/>
        <v>-205.12541499979193</v>
      </c>
      <c r="G209" s="82">
        <f t="shared" si="43"/>
        <v>-0.6642659246939</v>
      </c>
      <c r="H209" s="51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</row>
    <row r="210" spans="1:21" s="29" customFormat="1" x14ac:dyDescent="0.25">
      <c r="A210" s="8" t="s">
        <v>267</v>
      </c>
      <c r="B210" s="13" t="s">
        <v>268</v>
      </c>
      <c r="C210" s="10" t="s">
        <v>5</v>
      </c>
      <c r="D210" s="51">
        <v>48.288945500328964</v>
      </c>
      <c r="E210" s="51">
        <v>130.73145365000002</v>
      </c>
      <c r="F210" s="51">
        <f t="shared" si="42"/>
        <v>82.442508149671056</v>
      </c>
      <c r="G210" s="82">
        <f t="shared" si="43"/>
        <v>1.7072749735052595</v>
      </c>
      <c r="H210" s="51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</row>
    <row r="211" spans="1:21" s="29" customFormat="1" x14ac:dyDescent="0.25">
      <c r="A211" s="8" t="s">
        <v>269</v>
      </c>
      <c r="B211" s="13" t="s">
        <v>270</v>
      </c>
      <c r="C211" s="10" t="s">
        <v>5</v>
      </c>
      <c r="D211" s="51">
        <v>28.10145279013253</v>
      </c>
      <c r="E211" s="51">
        <v>9.7286828399999994</v>
      </c>
      <c r="F211" s="51">
        <f t="shared" si="42"/>
        <v>-18.372769950132529</v>
      </c>
      <c r="G211" s="82">
        <f t="shared" si="43"/>
        <v>-0.65380142753985637</v>
      </c>
      <c r="H211" s="51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</row>
    <row r="212" spans="1:21" s="29" customFormat="1" ht="31.5" x14ac:dyDescent="0.25">
      <c r="A212" s="8" t="s">
        <v>271</v>
      </c>
      <c r="B212" s="13" t="s">
        <v>272</v>
      </c>
      <c r="C212" s="10" t="s">
        <v>5</v>
      </c>
      <c r="D212" s="51">
        <v>339.63766407779309</v>
      </c>
      <c r="E212" s="51">
        <v>0</v>
      </c>
      <c r="F212" s="51">
        <f t="shared" si="42"/>
        <v>-339.63766407779309</v>
      </c>
      <c r="G212" s="82">
        <f t="shared" si="43"/>
        <v>-1</v>
      </c>
      <c r="H212" s="51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</row>
    <row r="213" spans="1:21" s="29" customFormat="1" x14ac:dyDescent="0.25">
      <c r="A213" s="8" t="s">
        <v>273</v>
      </c>
      <c r="B213" s="13" t="s">
        <v>274</v>
      </c>
      <c r="C213" s="10" t="s">
        <v>5</v>
      </c>
      <c r="D213" s="51">
        <f>D196-D197-D198-D202-D203-D204-D205-D206-D207-D209-D210-D211-D212</f>
        <v>632.57914055460719</v>
      </c>
      <c r="E213" s="51">
        <f>E196-E197-E198-E202-E203-E204-E205-E206-E207-E209-E210-E211-E212</f>
        <v>243.98653433000084</v>
      </c>
      <c r="F213" s="51">
        <f t="shared" si="42"/>
        <v>-388.59260622460636</v>
      </c>
      <c r="G213" s="82">
        <f t="shared" si="43"/>
        <v>-0.61429879885687</v>
      </c>
      <c r="H213" s="51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</row>
    <row r="214" spans="1:21" s="29" customFormat="1" ht="26.25" customHeight="1" x14ac:dyDescent="0.25">
      <c r="A214" s="8" t="s">
        <v>275</v>
      </c>
      <c r="B214" s="26" t="s">
        <v>276</v>
      </c>
      <c r="C214" s="10" t="s">
        <v>5</v>
      </c>
      <c r="D214" s="51">
        <v>0</v>
      </c>
      <c r="E214" s="51">
        <v>0</v>
      </c>
      <c r="F214" s="51">
        <f t="shared" si="42"/>
        <v>0</v>
      </c>
      <c r="G214" s="82">
        <f t="shared" si="43"/>
        <v>0</v>
      </c>
      <c r="H214" s="51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</row>
    <row r="215" spans="1:21" s="29" customFormat="1" x14ac:dyDescent="0.25">
      <c r="A215" s="8" t="s">
        <v>277</v>
      </c>
      <c r="B215" s="13" t="s">
        <v>278</v>
      </c>
      <c r="C215" s="10" t="s">
        <v>5</v>
      </c>
      <c r="D215" s="51">
        <v>0</v>
      </c>
      <c r="E215" s="51">
        <v>0</v>
      </c>
      <c r="F215" s="51">
        <f t="shared" si="42"/>
        <v>0</v>
      </c>
      <c r="G215" s="82">
        <f t="shared" si="43"/>
        <v>0</v>
      </c>
      <c r="H215" s="51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</row>
    <row r="216" spans="1:21" s="29" customFormat="1" x14ac:dyDescent="0.25">
      <c r="A216" s="8" t="s">
        <v>279</v>
      </c>
      <c r="B216" s="13" t="s">
        <v>280</v>
      </c>
      <c r="C216" s="10" t="s">
        <v>5</v>
      </c>
      <c r="D216" s="51">
        <v>0</v>
      </c>
      <c r="E216" s="51">
        <v>0</v>
      </c>
      <c r="F216" s="51">
        <f t="shared" si="42"/>
        <v>0</v>
      </c>
      <c r="G216" s="82">
        <f t="shared" si="43"/>
        <v>0</v>
      </c>
      <c r="H216" s="51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</row>
    <row r="217" spans="1:21" s="29" customFormat="1" ht="34.5" customHeight="1" x14ac:dyDescent="0.25">
      <c r="A217" s="8" t="s">
        <v>281</v>
      </c>
      <c r="B217" s="14" t="s">
        <v>282</v>
      </c>
      <c r="C217" s="10" t="s">
        <v>5</v>
      </c>
      <c r="D217" s="51">
        <v>0</v>
      </c>
      <c r="E217" s="51">
        <v>0</v>
      </c>
      <c r="F217" s="51">
        <f t="shared" si="42"/>
        <v>0</v>
      </c>
      <c r="G217" s="82">
        <f t="shared" si="43"/>
        <v>0</v>
      </c>
      <c r="H217" s="51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</row>
    <row r="218" spans="1:21" s="29" customFormat="1" x14ac:dyDescent="0.25">
      <c r="A218" s="8" t="s">
        <v>283</v>
      </c>
      <c r="B218" s="16" t="s">
        <v>284</v>
      </c>
      <c r="C218" s="10" t="s">
        <v>5</v>
      </c>
      <c r="D218" s="51">
        <v>0</v>
      </c>
      <c r="E218" s="51">
        <v>0</v>
      </c>
      <c r="F218" s="51">
        <f t="shared" si="42"/>
        <v>0</v>
      </c>
      <c r="G218" s="82">
        <f t="shared" si="43"/>
        <v>0</v>
      </c>
      <c r="H218" s="51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</row>
    <row r="219" spans="1:21" s="29" customFormat="1" ht="15.75" hidden="1" customHeight="1" outlineLevel="1" x14ac:dyDescent="0.25">
      <c r="A219" s="8" t="s">
        <v>285</v>
      </c>
      <c r="B219" s="16" t="s">
        <v>286</v>
      </c>
      <c r="C219" s="10" t="s">
        <v>5</v>
      </c>
      <c r="D219" s="51" t="s">
        <v>206</v>
      </c>
      <c r="E219" s="51" t="s">
        <v>206</v>
      </c>
      <c r="F219" s="51" t="e">
        <f t="shared" si="42"/>
        <v>#VALUE!</v>
      </c>
      <c r="G219" s="82">
        <f t="shared" si="43"/>
        <v>0</v>
      </c>
      <c r="H219" s="51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</row>
    <row r="220" spans="1:21" s="29" customFormat="1" collapsed="1" x14ac:dyDescent="0.25">
      <c r="A220" s="8" t="s">
        <v>287</v>
      </c>
      <c r="B220" s="13" t="s">
        <v>288</v>
      </c>
      <c r="C220" s="10" t="s">
        <v>5</v>
      </c>
      <c r="D220" s="51">
        <v>0</v>
      </c>
      <c r="E220" s="51">
        <v>0</v>
      </c>
      <c r="F220" s="51">
        <f t="shared" si="42"/>
        <v>0</v>
      </c>
      <c r="G220" s="82">
        <f t="shared" si="43"/>
        <v>0</v>
      </c>
      <c r="H220" s="51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</row>
    <row r="221" spans="1:21" s="29" customFormat="1" x14ac:dyDescent="0.25">
      <c r="A221" s="8" t="s">
        <v>289</v>
      </c>
      <c r="B221" s="26" t="s">
        <v>290</v>
      </c>
      <c r="C221" s="10" t="s">
        <v>5</v>
      </c>
      <c r="D221" s="51">
        <v>4220.4098526814951</v>
      </c>
      <c r="E221" s="51">
        <f>E385</f>
        <v>2262.3508436560001</v>
      </c>
      <c r="F221" s="51">
        <f t="shared" si="42"/>
        <v>-1958.059009025495</v>
      </c>
      <c r="G221" s="82">
        <f t="shared" si="43"/>
        <v>-0.46394996632410368</v>
      </c>
      <c r="H221" s="51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</row>
    <row r="222" spans="1:21" s="29" customFormat="1" x14ac:dyDescent="0.25">
      <c r="A222" s="8" t="s">
        <v>291</v>
      </c>
      <c r="B222" s="13" t="s">
        <v>292</v>
      </c>
      <c r="C222" s="10" t="s">
        <v>5</v>
      </c>
      <c r="D222" s="51">
        <v>4220.409852681496</v>
      </c>
      <c r="E222" s="51">
        <v>2262.3508436560001</v>
      </c>
      <c r="F222" s="51">
        <f t="shared" si="42"/>
        <v>-1958.0590090254959</v>
      </c>
      <c r="G222" s="82">
        <f t="shared" si="43"/>
        <v>-0.46394996632410379</v>
      </c>
      <c r="H222" s="51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</row>
    <row r="223" spans="1:21" s="29" customFormat="1" x14ac:dyDescent="0.25">
      <c r="A223" s="8" t="s">
        <v>293</v>
      </c>
      <c r="B223" s="14" t="s">
        <v>294</v>
      </c>
      <c r="C223" s="10" t="s">
        <v>5</v>
      </c>
      <c r="D223" s="51">
        <v>2867.0555843362577</v>
      </c>
      <c r="E223" s="51">
        <v>1255.6121065674001</v>
      </c>
      <c r="F223" s="51">
        <f t="shared" si="42"/>
        <v>-1611.4434777688575</v>
      </c>
      <c r="G223" s="82">
        <f t="shared" si="43"/>
        <v>-0.56205519229300793</v>
      </c>
      <c r="H223" s="51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</row>
    <row r="224" spans="1:21" s="29" customFormat="1" x14ac:dyDescent="0.25">
      <c r="A224" s="8" t="s">
        <v>295</v>
      </c>
      <c r="B224" s="14" t="s">
        <v>296</v>
      </c>
      <c r="C224" s="10" t="s">
        <v>5</v>
      </c>
      <c r="D224" s="51">
        <v>1303.8559637446583</v>
      </c>
      <c r="E224" s="51">
        <v>341.88305661109996</v>
      </c>
      <c r="F224" s="51">
        <f t="shared" si="42"/>
        <v>-961.97290713355835</v>
      </c>
      <c r="G224" s="82">
        <f t="shared" si="43"/>
        <v>-0.73779077895290213</v>
      </c>
      <c r="H224" s="51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</row>
    <row r="225" spans="1:21" s="29" customFormat="1" ht="31.5" x14ac:dyDescent="0.25">
      <c r="A225" s="8" t="s">
        <v>297</v>
      </c>
      <c r="B225" s="14" t="s">
        <v>298</v>
      </c>
      <c r="C225" s="10" t="s">
        <v>5</v>
      </c>
      <c r="D225" s="51">
        <v>0</v>
      </c>
      <c r="E225" s="51">
        <v>0</v>
      </c>
      <c r="F225" s="51">
        <f t="shared" si="42"/>
        <v>0</v>
      </c>
      <c r="G225" s="82">
        <f t="shared" si="43"/>
        <v>0</v>
      </c>
      <c r="H225" s="51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</row>
    <row r="226" spans="1:21" s="29" customFormat="1" x14ac:dyDescent="0.25">
      <c r="A226" s="8" t="s">
        <v>299</v>
      </c>
      <c r="B226" s="14" t="s">
        <v>300</v>
      </c>
      <c r="C226" s="10" t="s">
        <v>5</v>
      </c>
      <c r="D226" s="51">
        <v>0</v>
      </c>
      <c r="E226" s="51">
        <v>0</v>
      </c>
      <c r="F226" s="51">
        <f t="shared" si="42"/>
        <v>0</v>
      </c>
      <c r="G226" s="82">
        <f t="shared" si="43"/>
        <v>0</v>
      </c>
      <c r="H226" s="51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</row>
    <row r="227" spans="1:21" s="29" customFormat="1" x14ac:dyDescent="0.25">
      <c r="A227" s="8" t="s">
        <v>301</v>
      </c>
      <c r="B227" s="14" t="s">
        <v>302</v>
      </c>
      <c r="C227" s="10" t="s">
        <v>5</v>
      </c>
      <c r="D227" s="51">
        <v>0</v>
      </c>
      <c r="E227" s="51">
        <v>0</v>
      </c>
      <c r="F227" s="51">
        <f t="shared" si="42"/>
        <v>0</v>
      </c>
      <c r="G227" s="82">
        <f t="shared" si="43"/>
        <v>0</v>
      </c>
      <c r="H227" s="51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</row>
    <row r="228" spans="1:21" s="29" customFormat="1" x14ac:dyDescent="0.25">
      <c r="A228" s="8" t="s">
        <v>303</v>
      </c>
      <c r="B228" s="14" t="s">
        <v>304</v>
      </c>
      <c r="C228" s="10" t="s">
        <v>5</v>
      </c>
      <c r="D228" s="51">
        <v>49.498304600579928</v>
      </c>
      <c r="E228" s="51">
        <v>664.85568047749996</v>
      </c>
      <c r="F228" s="51">
        <f t="shared" si="42"/>
        <v>615.35737587692006</v>
      </c>
      <c r="G228" s="82">
        <f t="shared" si="43"/>
        <v>12.43188793722261</v>
      </c>
      <c r="H228" s="51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</row>
    <row r="229" spans="1:21" s="29" customFormat="1" x14ac:dyDescent="0.25">
      <c r="A229" s="8" t="s">
        <v>305</v>
      </c>
      <c r="B229" s="13" t="s">
        <v>306</v>
      </c>
      <c r="C229" s="10" t="s">
        <v>5</v>
      </c>
      <c r="D229" s="51">
        <v>0</v>
      </c>
      <c r="E229" s="51">
        <v>0</v>
      </c>
      <c r="F229" s="51">
        <f t="shared" si="42"/>
        <v>0</v>
      </c>
      <c r="G229" s="82">
        <f t="shared" si="43"/>
        <v>0</v>
      </c>
      <c r="H229" s="51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</row>
    <row r="230" spans="1:21" s="29" customFormat="1" x14ac:dyDescent="0.25">
      <c r="A230" s="8" t="s">
        <v>307</v>
      </c>
      <c r="B230" s="13" t="s">
        <v>308</v>
      </c>
      <c r="C230" s="10" t="s">
        <v>5</v>
      </c>
      <c r="D230" s="51">
        <v>0</v>
      </c>
      <c r="E230" s="51">
        <v>0</v>
      </c>
      <c r="F230" s="51">
        <f t="shared" si="42"/>
        <v>0</v>
      </c>
      <c r="G230" s="82">
        <f t="shared" si="43"/>
        <v>0</v>
      </c>
      <c r="H230" s="51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</row>
    <row r="231" spans="1:21" s="29" customFormat="1" x14ac:dyDescent="0.25">
      <c r="A231" s="8" t="s">
        <v>309</v>
      </c>
      <c r="B231" s="13" t="s">
        <v>94</v>
      </c>
      <c r="C231" s="10" t="s">
        <v>5</v>
      </c>
      <c r="D231" s="51">
        <v>0</v>
      </c>
      <c r="E231" s="51">
        <v>0</v>
      </c>
      <c r="F231" s="51">
        <f t="shared" si="42"/>
        <v>0</v>
      </c>
      <c r="G231" s="82">
        <f t="shared" si="43"/>
        <v>0</v>
      </c>
      <c r="H231" s="51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</row>
    <row r="232" spans="1:21" s="29" customFormat="1" ht="31.5" x14ac:dyDescent="0.25">
      <c r="A232" s="8" t="s">
        <v>310</v>
      </c>
      <c r="B232" s="13" t="s">
        <v>311</v>
      </c>
      <c r="C232" s="10" t="s">
        <v>5</v>
      </c>
      <c r="D232" s="51">
        <v>0</v>
      </c>
      <c r="E232" s="51">
        <v>0</v>
      </c>
      <c r="F232" s="51">
        <f t="shared" si="42"/>
        <v>0</v>
      </c>
      <c r="G232" s="82">
        <f t="shared" si="43"/>
        <v>0</v>
      </c>
      <c r="H232" s="51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</row>
    <row r="233" spans="1:21" s="29" customFormat="1" x14ac:dyDescent="0.25">
      <c r="A233" s="8" t="s">
        <v>312</v>
      </c>
      <c r="B233" s="26" t="s">
        <v>313</v>
      </c>
      <c r="C233" s="10" t="s">
        <v>5</v>
      </c>
      <c r="D233" s="51">
        <v>2372.0293677681066</v>
      </c>
      <c r="E233" s="51">
        <v>4893.6851101700004</v>
      </c>
      <c r="F233" s="51">
        <f t="shared" si="42"/>
        <v>2521.6557424018938</v>
      </c>
      <c r="G233" s="82">
        <f t="shared" si="43"/>
        <v>1.0630794781325048</v>
      </c>
      <c r="H233" s="51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</row>
    <row r="234" spans="1:21" s="29" customFormat="1" x14ac:dyDescent="0.25">
      <c r="A234" s="8" t="s">
        <v>314</v>
      </c>
      <c r="B234" s="13" t="s">
        <v>315</v>
      </c>
      <c r="C234" s="10" t="s">
        <v>5</v>
      </c>
      <c r="D234" s="51">
        <v>58.871699999999997</v>
      </c>
      <c r="E234" s="51">
        <v>157.51254627</v>
      </c>
      <c r="F234" s="51">
        <f t="shared" si="42"/>
        <v>98.640846269999997</v>
      </c>
      <c r="G234" s="82">
        <f t="shared" si="43"/>
        <v>1.6755223013774021</v>
      </c>
      <c r="H234" s="51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</row>
    <row r="235" spans="1:21" s="29" customFormat="1" x14ac:dyDescent="0.25">
      <c r="A235" s="8" t="s">
        <v>316</v>
      </c>
      <c r="B235" s="13" t="s">
        <v>317</v>
      </c>
      <c r="C235" s="10" t="s">
        <v>5</v>
      </c>
      <c r="D235" s="51">
        <f>D236+D237+D238</f>
        <v>0</v>
      </c>
      <c r="E235" s="51">
        <f>E236+E237+E238</f>
        <v>0</v>
      </c>
      <c r="F235" s="51">
        <f t="shared" si="42"/>
        <v>0</v>
      </c>
      <c r="G235" s="82">
        <f t="shared" si="43"/>
        <v>0</v>
      </c>
      <c r="H235" s="51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</row>
    <row r="236" spans="1:21" s="29" customFormat="1" x14ac:dyDescent="0.25">
      <c r="A236" s="8" t="s">
        <v>318</v>
      </c>
      <c r="B236" s="14" t="s">
        <v>319</v>
      </c>
      <c r="C236" s="10" t="s">
        <v>5</v>
      </c>
      <c r="D236" s="51">
        <v>0</v>
      </c>
      <c r="E236" s="51">
        <v>0</v>
      </c>
      <c r="F236" s="51">
        <f t="shared" si="42"/>
        <v>0</v>
      </c>
      <c r="G236" s="82">
        <f t="shared" si="43"/>
        <v>0</v>
      </c>
      <c r="H236" s="51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</row>
    <row r="237" spans="1:21" s="29" customFormat="1" x14ac:dyDescent="0.25">
      <c r="A237" s="8" t="s">
        <v>320</v>
      </c>
      <c r="B237" s="14" t="s">
        <v>321</v>
      </c>
      <c r="C237" s="10" t="s">
        <v>5</v>
      </c>
      <c r="D237" s="51">
        <v>0</v>
      </c>
      <c r="E237" s="51">
        <v>0</v>
      </c>
      <c r="F237" s="51">
        <f t="shared" si="42"/>
        <v>0</v>
      </c>
      <c r="G237" s="82">
        <f t="shared" si="43"/>
        <v>0</v>
      </c>
      <c r="H237" s="51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</row>
    <row r="238" spans="1:21" s="29" customFormat="1" x14ac:dyDescent="0.25">
      <c r="A238" s="8" t="s">
        <v>322</v>
      </c>
      <c r="B238" s="14" t="s">
        <v>323</v>
      </c>
      <c r="C238" s="10" t="s">
        <v>5</v>
      </c>
      <c r="D238" s="51">
        <v>0</v>
      </c>
      <c r="E238" s="51">
        <v>0</v>
      </c>
      <c r="F238" s="51">
        <f t="shared" si="42"/>
        <v>0</v>
      </c>
      <c r="G238" s="82">
        <f t="shared" si="43"/>
        <v>0</v>
      </c>
      <c r="H238" s="51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</row>
    <row r="239" spans="1:21" s="29" customFormat="1" x14ac:dyDescent="0.25">
      <c r="A239" s="8" t="s">
        <v>324</v>
      </c>
      <c r="B239" s="13" t="s">
        <v>684</v>
      </c>
      <c r="C239" s="10" t="s">
        <v>5</v>
      </c>
      <c r="D239" s="51">
        <v>2313.1576677681064</v>
      </c>
      <c r="E239" s="51">
        <v>625.15499986999998</v>
      </c>
      <c r="F239" s="51">
        <f t="shared" si="42"/>
        <v>-1688.0026678981064</v>
      </c>
      <c r="G239" s="82">
        <f t="shared" si="43"/>
        <v>-0.72973956398173567</v>
      </c>
      <c r="H239" s="51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</row>
    <row r="240" spans="1:21" s="29" customFormat="1" ht="16.5" customHeight="1" x14ac:dyDescent="0.25">
      <c r="A240" s="8" t="s">
        <v>325</v>
      </c>
      <c r="B240" s="13" t="s">
        <v>326</v>
      </c>
      <c r="C240" s="10" t="s">
        <v>5</v>
      </c>
      <c r="D240" s="51">
        <f>D241+D242</f>
        <v>0</v>
      </c>
      <c r="E240" s="51">
        <f>E241+E242</f>
        <v>351.85309762000003</v>
      </c>
      <c r="F240" s="51">
        <f t="shared" si="42"/>
        <v>351.85309762000003</v>
      </c>
      <c r="G240" s="82">
        <f t="shared" si="43"/>
        <v>0</v>
      </c>
      <c r="H240" s="51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</row>
    <row r="241" spans="1:21" s="29" customFormat="1" x14ac:dyDescent="0.25">
      <c r="A241" s="8" t="s">
        <v>327</v>
      </c>
      <c r="B241" s="14" t="s">
        <v>328</v>
      </c>
      <c r="C241" s="10" t="s">
        <v>5</v>
      </c>
      <c r="D241" s="51">
        <v>0</v>
      </c>
      <c r="E241" s="51">
        <v>0</v>
      </c>
      <c r="F241" s="51">
        <f t="shared" si="42"/>
        <v>0</v>
      </c>
      <c r="G241" s="82">
        <f t="shared" si="43"/>
        <v>0</v>
      </c>
      <c r="H241" s="51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</row>
    <row r="242" spans="1:21" s="29" customFormat="1" x14ac:dyDescent="0.25">
      <c r="A242" s="8" t="s">
        <v>329</v>
      </c>
      <c r="B242" s="14" t="s">
        <v>685</v>
      </c>
      <c r="C242" s="10" t="s">
        <v>5</v>
      </c>
      <c r="D242" s="51">
        <v>0</v>
      </c>
      <c r="E242" s="51">
        <v>351.85309762000003</v>
      </c>
      <c r="F242" s="51">
        <f t="shared" ref="F242:F305" si="45">E242-D242</f>
        <v>351.85309762000003</v>
      </c>
      <c r="G242" s="82">
        <f t="shared" ref="G242:G305" si="46">IFERROR(F242/D242,0)</f>
        <v>0</v>
      </c>
      <c r="H242" s="51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</row>
    <row r="243" spans="1:21" s="29" customFormat="1" x14ac:dyDescent="0.25">
      <c r="A243" s="8" t="s">
        <v>330</v>
      </c>
      <c r="B243" s="13" t="s">
        <v>331</v>
      </c>
      <c r="C243" s="10" t="s">
        <v>5</v>
      </c>
      <c r="D243" s="51">
        <v>0</v>
      </c>
      <c r="E243" s="51">
        <v>592.58109724000008</v>
      </c>
      <c r="F243" s="51">
        <f t="shared" si="45"/>
        <v>592.58109724000008</v>
      </c>
      <c r="G243" s="82">
        <f t="shared" si="46"/>
        <v>0</v>
      </c>
      <c r="H243" s="51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</row>
    <row r="244" spans="1:21" s="29" customFormat="1" x14ac:dyDescent="0.25">
      <c r="A244" s="8" t="s">
        <v>332</v>
      </c>
      <c r="B244" s="13" t="s">
        <v>333</v>
      </c>
      <c r="C244" s="10" t="s">
        <v>5</v>
      </c>
      <c r="D244" s="51">
        <v>0</v>
      </c>
      <c r="E244" s="51">
        <v>0</v>
      </c>
      <c r="F244" s="51">
        <f t="shared" si="45"/>
        <v>0</v>
      </c>
      <c r="G244" s="82">
        <f t="shared" si="46"/>
        <v>0</v>
      </c>
      <c r="H244" s="51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</row>
    <row r="245" spans="1:21" s="29" customFormat="1" x14ac:dyDescent="0.25">
      <c r="A245" s="8" t="s">
        <v>334</v>
      </c>
      <c r="B245" s="13" t="s">
        <v>335</v>
      </c>
      <c r="C245" s="10" t="s">
        <v>5</v>
      </c>
      <c r="D245" s="51">
        <f>D233-D234-D235-D239-D240-D243-D244</f>
        <v>0</v>
      </c>
      <c r="E245" s="51">
        <f>E233-E234-E235-E239-E240-E243-E244</f>
        <v>3166.5833691700004</v>
      </c>
      <c r="F245" s="51">
        <f t="shared" si="45"/>
        <v>3166.5833691700004</v>
      </c>
      <c r="G245" s="82">
        <f t="shared" si="46"/>
        <v>0</v>
      </c>
      <c r="H245" s="51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</row>
    <row r="246" spans="1:21" s="29" customFormat="1" x14ac:dyDescent="0.25">
      <c r="A246" s="8" t="s">
        <v>336</v>
      </c>
      <c r="B246" s="26" t="s">
        <v>337</v>
      </c>
      <c r="C246" s="10" t="s">
        <v>5</v>
      </c>
      <c r="D246" s="51">
        <v>0</v>
      </c>
      <c r="E246" s="51">
        <v>3166.1268751499997</v>
      </c>
      <c r="F246" s="51">
        <f t="shared" si="45"/>
        <v>3166.1268751499997</v>
      </c>
      <c r="G246" s="82">
        <f t="shared" si="46"/>
        <v>0</v>
      </c>
      <c r="H246" s="51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</row>
    <row r="247" spans="1:21" s="29" customFormat="1" x14ac:dyDescent="0.25">
      <c r="A247" s="8" t="s">
        <v>338</v>
      </c>
      <c r="B247" s="13" t="s">
        <v>686</v>
      </c>
      <c r="C247" s="10" t="s">
        <v>5</v>
      </c>
      <c r="D247" s="51">
        <v>0</v>
      </c>
      <c r="E247" s="51">
        <f>E248+E249+E250</f>
        <v>0</v>
      </c>
      <c r="F247" s="51">
        <f t="shared" si="45"/>
        <v>0</v>
      </c>
      <c r="G247" s="82">
        <f t="shared" si="46"/>
        <v>0</v>
      </c>
      <c r="H247" s="51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</row>
    <row r="248" spans="1:21" s="29" customFormat="1" x14ac:dyDescent="0.25">
      <c r="A248" s="8" t="s">
        <v>651</v>
      </c>
      <c r="B248" s="14" t="s">
        <v>319</v>
      </c>
      <c r="C248" s="10" t="s">
        <v>5</v>
      </c>
      <c r="D248" s="51">
        <v>0</v>
      </c>
      <c r="E248" s="51">
        <v>0</v>
      </c>
      <c r="F248" s="51">
        <f t="shared" si="45"/>
        <v>0</v>
      </c>
      <c r="G248" s="82">
        <f t="shared" si="46"/>
        <v>0</v>
      </c>
      <c r="H248" s="51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</row>
    <row r="249" spans="1:21" s="29" customFormat="1" x14ac:dyDescent="0.25">
      <c r="A249" s="8" t="s">
        <v>652</v>
      </c>
      <c r="B249" s="14" t="s">
        <v>321</v>
      </c>
      <c r="C249" s="10" t="s">
        <v>5</v>
      </c>
      <c r="D249" s="51">
        <f>D247-D250</f>
        <v>0</v>
      </c>
      <c r="E249" s="51">
        <v>0</v>
      </c>
      <c r="F249" s="51">
        <f t="shared" si="45"/>
        <v>0</v>
      </c>
      <c r="G249" s="82">
        <f t="shared" si="46"/>
        <v>0</v>
      </c>
      <c r="H249" s="51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</row>
    <row r="250" spans="1:21" s="29" customFormat="1" x14ac:dyDescent="0.25">
      <c r="A250" s="8" t="s">
        <v>653</v>
      </c>
      <c r="B250" s="14" t="s">
        <v>323</v>
      </c>
      <c r="C250" s="10" t="s">
        <v>5</v>
      </c>
      <c r="D250" s="51">
        <v>0</v>
      </c>
      <c r="E250" s="51">
        <v>0</v>
      </c>
      <c r="F250" s="51">
        <f t="shared" si="45"/>
        <v>0</v>
      </c>
      <c r="G250" s="82">
        <f t="shared" si="46"/>
        <v>0</v>
      </c>
      <c r="H250" s="51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</row>
    <row r="251" spans="1:21" s="29" customFormat="1" x14ac:dyDescent="0.25">
      <c r="A251" s="8" t="s">
        <v>339</v>
      </c>
      <c r="B251" s="13" t="s">
        <v>202</v>
      </c>
      <c r="C251" s="10" t="s">
        <v>5</v>
      </c>
      <c r="D251" s="51">
        <v>0</v>
      </c>
      <c r="E251" s="51">
        <v>0</v>
      </c>
      <c r="F251" s="51">
        <f t="shared" si="45"/>
        <v>0</v>
      </c>
      <c r="G251" s="82">
        <f t="shared" si="46"/>
        <v>0</v>
      </c>
      <c r="H251" s="51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</row>
    <row r="252" spans="1:21" s="29" customFormat="1" x14ac:dyDescent="0.25">
      <c r="A252" s="8" t="s">
        <v>340</v>
      </c>
      <c r="B252" s="13" t="s">
        <v>341</v>
      </c>
      <c r="C252" s="10" t="s">
        <v>5</v>
      </c>
      <c r="D252" s="51">
        <f>D246-D247-D251</f>
        <v>0</v>
      </c>
      <c r="E252" s="51">
        <f>E246-E247-E251</f>
        <v>3166.1268751499997</v>
      </c>
      <c r="F252" s="51">
        <f t="shared" si="45"/>
        <v>3166.1268751499997</v>
      </c>
      <c r="G252" s="82">
        <f t="shared" si="46"/>
        <v>0</v>
      </c>
      <c r="H252" s="51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</row>
    <row r="253" spans="1:21" s="29" customFormat="1" ht="31.5" x14ac:dyDescent="0.25">
      <c r="A253" s="8" t="s">
        <v>342</v>
      </c>
      <c r="B253" s="26" t="s">
        <v>687</v>
      </c>
      <c r="C253" s="10" t="s">
        <v>5</v>
      </c>
      <c r="D253" s="51">
        <f t="shared" ref="D253" si="47">D178-D196</f>
        <v>1770.9665146213174</v>
      </c>
      <c r="E253" s="51">
        <f t="shared" ref="E253" si="48">E178-E196</f>
        <v>-1244.2308126100006</v>
      </c>
      <c r="F253" s="51">
        <f t="shared" si="45"/>
        <v>-3015.197327231318</v>
      </c>
      <c r="G253" s="82">
        <f t="shared" si="46"/>
        <v>-1.702571619698892</v>
      </c>
      <c r="H253" s="51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</row>
    <row r="254" spans="1:21" s="29" customFormat="1" ht="31.5" x14ac:dyDescent="0.25">
      <c r="A254" s="8" t="s">
        <v>343</v>
      </c>
      <c r="B254" s="26" t="s">
        <v>688</v>
      </c>
      <c r="C254" s="10" t="s">
        <v>5</v>
      </c>
      <c r="D254" s="51">
        <f t="shared" ref="D254" si="49">D214-D221</f>
        <v>-4220.4098526814951</v>
      </c>
      <c r="E254" s="51">
        <f t="shared" ref="E254" si="50">E214-E221</f>
        <v>-2262.3508436560001</v>
      </c>
      <c r="F254" s="51">
        <f t="shared" si="45"/>
        <v>1958.059009025495</v>
      </c>
      <c r="G254" s="82">
        <f t="shared" si="46"/>
        <v>-0.46394996632410368</v>
      </c>
      <c r="H254" s="51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</row>
    <row r="255" spans="1:21" s="29" customFormat="1" x14ac:dyDescent="0.25">
      <c r="A255" s="8" t="s">
        <v>344</v>
      </c>
      <c r="B255" s="13" t="s">
        <v>345</v>
      </c>
      <c r="C255" s="10" t="s">
        <v>5</v>
      </c>
      <c r="D255" s="51">
        <f t="shared" ref="D255" si="51">D254-D256</f>
        <v>-4220.4098526814951</v>
      </c>
      <c r="E255" s="51">
        <f t="shared" ref="E255" si="52">E254-E256</f>
        <v>-2262.3508436560001</v>
      </c>
      <c r="F255" s="51">
        <f t="shared" si="45"/>
        <v>1958.059009025495</v>
      </c>
      <c r="G255" s="82">
        <f t="shared" si="46"/>
        <v>-0.46394996632410368</v>
      </c>
      <c r="H255" s="51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</row>
    <row r="256" spans="1:21" s="29" customFormat="1" x14ac:dyDescent="0.25">
      <c r="A256" s="8" t="s">
        <v>346</v>
      </c>
      <c r="B256" s="13" t="s">
        <v>347</v>
      </c>
      <c r="C256" s="10" t="s">
        <v>5</v>
      </c>
      <c r="D256" s="51">
        <f t="shared" ref="D256" si="53">D220-D230</f>
        <v>0</v>
      </c>
      <c r="E256" s="51">
        <f t="shared" ref="E256" si="54">E220-E230</f>
        <v>0</v>
      </c>
      <c r="F256" s="51">
        <f t="shared" si="45"/>
        <v>0</v>
      </c>
      <c r="G256" s="82">
        <f t="shared" si="46"/>
        <v>0</v>
      </c>
      <c r="H256" s="51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</row>
    <row r="257" spans="1:21" s="29" customFormat="1" ht="31.5" x14ac:dyDescent="0.25">
      <c r="A257" s="8" t="s">
        <v>348</v>
      </c>
      <c r="B257" s="26" t="s">
        <v>689</v>
      </c>
      <c r="C257" s="10" t="s">
        <v>5</v>
      </c>
      <c r="D257" s="51">
        <f t="shared" ref="D257" si="55">D233-D246</f>
        <v>2372.0293677681066</v>
      </c>
      <c r="E257" s="51">
        <f t="shared" ref="E257" si="56">E233-E246</f>
        <v>1727.5582350200007</v>
      </c>
      <c r="F257" s="51">
        <f t="shared" si="45"/>
        <v>-644.4711327481059</v>
      </c>
      <c r="G257" s="82">
        <f t="shared" si="46"/>
        <v>-0.27169610187183418</v>
      </c>
      <c r="H257" s="51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</row>
    <row r="258" spans="1:21" s="29" customFormat="1" x14ac:dyDescent="0.25">
      <c r="A258" s="8" t="s">
        <v>349</v>
      </c>
      <c r="B258" s="13" t="s">
        <v>350</v>
      </c>
      <c r="C258" s="10" t="s">
        <v>5</v>
      </c>
      <c r="D258" s="51">
        <f t="shared" ref="D258" si="57">D243-D247</f>
        <v>0</v>
      </c>
      <c r="E258" s="51">
        <f t="shared" ref="E258" si="58">E243-E247</f>
        <v>592.58109724000008</v>
      </c>
      <c r="F258" s="51">
        <f t="shared" si="45"/>
        <v>592.58109724000008</v>
      </c>
      <c r="G258" s="82">
        <f t="shared" si="46"/>
        <v>0</v>
      </c>
      <c r="H258" s="51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</row>
    <row r="259" spans="1:21" s="29" customFormat="1" x14ac:dyDescent="0.25">
      <c r="A259" s="8" t="s">
        <v>351</v>
      </c>
      <c r="B259" s="13" t="s">
        <v>352</v>
      </c>
      <c r="C259" s="10" t="s">
        <v>5</v>
      </c>
      <c r="D259" s="51">
        <f t="shared" ref="D259" si="59">D257-D258</f>
        <v>2372.0293677681066</v>
      </c>
      <c r="E259" s="51">
        <f t="shared" ref="E259" si="60">E257-E258</f>
        <v>1134.9771377800007</v>
      </c>
      <c r="F259" s="51">
        <f t="shared" si="45"/>
        <v>-1237.0522299881059</v>
      </c>
      <c r="G259" s="82">
        <f t="shared" si="46"/>
        <v>-0.52151640565566648</v>
      </c>
      <c r="H259" s="51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</row>
    <row r="260" spans="1:21" s="29" customFormat="1" x14ac:dyDescent="0.25">
      <c r="A260" s="8" t="s">
        <v>353</v>
      </c>
      <c r="B260" s="26" t="s">
        <v>354</v>
      </c>
      <c r="C260" s="10" t="s">
        <v>5</v>
      </c>
      <c r="D260" s="51">
        <v>0</v>
      </c>
      <c r="E260" s="51">
        <v>0</v>
      </c>
      <c r="F260" s="51">
        <f t="shared" si="45"/>
        <v>0</v>
      </c>
      <c r="G260" s="82">
        <f t="shared" si="46"/>
        <v>0</v>
      </c>
      <c r="H260" s="51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</row>
    <row r="261" spans="1:21" s="29" customFormat="1" ht="31.5" x14ac:dyDescent="0.25">
      <c r="A261" s="8" t="s">
        <v>355</v>
      </c>
      <c r="B261" s="26" t="s">
        <v>690</v>
      </c>
      <c r="C261" s="10" t="s">
        <v>5</v>
      </c>
      <c r="D261" s="51">
        <f t="shared" ref="D261" si="61">D253+D254+D257+D260</f>
        <v>-77.413970292071099</v>
      </c>
      <c r="E261" s="51">
        <f t="shared" ref="E261" si="62">E253+E254+E257+E260</f>
        <v>-1779.023421246</v>
      </c>
      <c r="F261" s="51">
        <f t="shared" si="45"/>
        <v>-1701.6094509539289</v>
      </c>
      <c r="G261" s="82">
        <f t="shared" si="46"/>
        <v>21.980650837749518</v>
      </c>
      <c r="H261" s="51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</row>
    <row r="262" spans="1:21" s="29" customFormat="1" x14ac:dyDescent="0.25">
      <c r="A262" s="8" t="s">
        <v>356</v>
      </c>
      <c r="B262" s="26" t="s">
        <v>357</v>
      </c>
      <c r="C262" s="10" t="s">
        <v>5</v>
      </c>
      <c r="D262" s="51">
        <v>1352.9090735946438</v>
      </c>
      <c r="E262" s="51">
        <v>5333.6637799280015</v>
      </c>
      <c r="F262" s="51">
        <f t="shared" si="45"/>
        <v>3980.7547063333577</v>
      </c>
      <c r="G262" s="82">
        <f t="shared" si="46"/>
        <v>2.9423667739596109</v>
      </c>
      <c r="H262" s="51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</row>
    <row r="263" spans="1:21" s="29" customFormat="1" ht="16.5" thickBot="1" x14ac:dyDescent="0.3">
      <c r="A263" s="18" t="s">
        <v>358</v>
      </c>
      <c r="B263" s="31" t="s">
        <v>359</v>
      </c>
      <c r="C263" s="20" t="s">
        <v>5</v>
      </c>
      <c r="D263" s="54">
        <f t="shared" ref="D263" si="63">D262+D261</f>
        <v>1275.4951033025727</v>
      </c>
      <c r="E263" s="54">
        <f t="shared" ref="E263" si="64">E262+E261</f>
        <v>3554.6403586820015</v>
      </c>
      <c r="F263" s="54">
        <f t="shared" si="45"/>
        <v>2279.1452553794288</v>
      </c>
      <c r="G263" s="83">
        <f t="shared" si="46"/>
        <v>1.7868710350029233</v>
      </c>
      <c r="H263" s="54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</row>
    <row r="264" spans="1:21" s="29" customFormat="1" x14ac:dyDescent="0.25">
      <c r="A264" s="5" t="s">
        <v>360</v>
      </c>
      <c r="B264" s="6" t="s">
        <v>94</v>
      </c>
      <c r="C264" s="7" t="s">
        <v>206</v>
      </c>
      <c r="D264" s="53"/>
      <c r="E264" s="96"/>
      <c r="F264" s="53"/>
      <c r="G264" s="81"/>
      <c r="H264" s="53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</row>
    <row r="265" spans="1:21" s="29" customFormat="1" x14ac:dyDescent="0.25">
      <c r="A265" s="8" t="s">
        <v>361</v>
      </c>
      <c r="B265" s="13" t="s">
        <v>362</v>
      </c>
      <c r="C265" s="10" t="s">
        <v>5</v>
      </c>
      <c r="D265" s="51">
        <v>7459.8773518881271</v>
      </c>
      <c r="E265" s="51">
        <v>9327.8642105900017</v>
      </c>
      <c r="F265" s="51">
        <f t="shared" si="45"/>
        <v>1867.9868587018746</v>
      </c>
      <c r="G265" s="82">
        <f t="shared" si="46"/>
        <v>0.25040450004571174</v>
      </c>
      <c r="H265" s="51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</row>
    <row r="266" spans="1:21" s="29" customFormat="1" ht="31.5" hidden="1" customHeight="1" outlineLevel="1" x14ac:dyDescent="0.25">
      <c r="A266" s="8" t="s">
        <v>363</v>
      </c>
      <c r="B266" s="14" t="s">
        <v>364</v>
      </c>
      <c r="C266" s="10" t="s">
        <v>5</v>
      </c>
      <c r="D266" s="51" t="s">
        <v>206</v>
      </c>
      <c r="E266" s="51" t="s">
        <v>206</v>
      </c>
      <c r="F266" s="51" t="e">
        <f t="shared" si="45"/>
        <v>#VALUE!</v>
      </c>
      <c r="G266" s="82">
        <f t="shared" si="46"/>
        <v>0</v>
      </c>
      <c r="H266" s="51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</row>
    <row r="267" spans="1:21" s="29" customFormat="1" ht="15.75" hidden="1" customHeight="1" outlineLevel="1" x14ac:dyDescent="0.25">
      <c r="A267" s="8" t="s">
        <v>365</v>
      </c>
      <c r="B267" s="16" t="s">
        <v>366</v>
      </c>
      <c r="C267" s="10" t="s">
        <v>5</v>
      </c>
      <c r="D267" s="51" t="s">
        <v>206</v>
      </c>
      <c r="E267" s="51" t="s">
        <v>206</v>
      </c>
      <c r="F267" s="51" t="e">
        <f t="shared" si="45"/>
        <v>#VALUE!</v>
      </c>
      <c r="G267" s="82">
        <f t="shared" si="46"/>
        <v>0</v>
      </c>
      <c r="H267" s="51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</row>
    <row r="268" spans="1:21" s="29" customFormat="1" ht="31.5" hidden="1" customHeight="1" outlineLevel="1" x14ac:dyDescent="0.25">
      <c r="A268" s="8" t="s">
        <v>367</v>
      </c>
      <c r="B268" s="16" t="s">
        <v>9</v>
      </c>
      <c r="C268" s="10" t="s">
        <v>5</v>
      </c>
      <c r="D268" s="51" t="s">
        <v>206</v>
      </c>
      <c r="E268" s="51" t="s">
        <v>206</v>
      </c>
      <c r="F268" s="51" t="e">
        <f t="shared" si="45"/>
        <v>#VALUE!</v>
      </c>
      <c r="G268" s="82">
        <f t="shared" si="46"/>
        <v>0</v>
      </c>
      <c r="H268" s="51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</row>
    <row r="269" spans="1:21" s="29" customFormat="1" ht="15.75" hidden="1" customHeight="1" outlineLevel="1" x14ac:dyDescent="0.25">
      <c r="A269" s="8" t="s">
        <v>368</v>
      </c>
      <c r="B269" s="17" t="s">
        <v>366</v>
      </c>
      <c r="C269" s="10" t="s">
        <v>5</v>
      </c>
      <c r="D269" s="51" t="s">
        <v>206</v>
      </c>
      <c r="E269" s="51" t="s">
        <v>206</v>
      </c>
      <c r="F269" s="51" t="e">
        <f t="shared" si="45"/>
        <v>#VALUE!</v>
      </c>
      <c r="G269" s="82">
        <f t="shared" si="46"/>
        <v>0</v>
      </c>
      <c r="H269" s="51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</row>
    <row r="270" spans="1:21" s="29" customFormat="1" ht="31.5" hidden="1" customHeight="1" outlineLevel="1" x14ac:dyDescent="0.25">
      <c r="A270" s="8" t="s">
        <v>369</v>
      </c>
      <c r="B270" s="16" t="s">
        <v>11</v>
      </c>
      <c r="C270" s="10" t="s">
        <v>5</v>
      </c>
      <c r="D270" s="51" t="s">
        <v>206</v>
      </c>
      <c r="E270" s="51" t="s">
        <v>206</v>
      </c>
      <c r="F270" s="51" t="e">
        <f t="shared" si="45"/>
        <v>#VALUE!</v>
      </c>
      <c r="G270" s="82">
        <f t="shared" si="46"/>
        <v>0</v>
      </c>
      <c r="H270" s="51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</row>
    <row r="271" spans="1:21" s="29" customFormat="1" ht="15.75" hidden="1" customHeight="1" outlineLevel="1" x14ac:dyDescent="0.25">
      <c r="A271" s="8" t="s">
        <v>370</v>
      </c>
      <c r="B271" s="17" t="s">
        <v>366</v>
      </c>
      <c r="C271" s="10" t="s">
        <v>5</v>
      </c>
      <c r="D271" s="51" t="s">
        <v>206</v>
      </c>
      <c r="E271" s="51" t="s">
        <v>206</v>
      </c>
      <c r="F271" s="51" t="e">
        <f t="shared" si="45"/>
        <v>#VALUE!</v>
      </c>
      <c r="G271" s="82">
        <f t="shared" si="46"/>
        <v>0</v>
      </c>
      <c r="H271" s="51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</row>
    <row r="272" spans="1:21" s="29" customFormat="1" ht="31.5" hidden="1" customHeight="1" outlineLevel="1" x14ac:dyDescent="0.25">
      <c r="A272" s="8" t="s">
        <v>371</v>
      </c>
      <c r="B272" s="16" t="s">
        <v>13</v>
      </c>
      <c r="C272" s="10" t="s">
        <v>5</v>
      </c>
      <c r="D272" s="51" t="s">
        <v>206</v>
      </c>
      <c r="E272" s="51" t="s">
        <v>206</v>
      </c>
      <c r="F272" s="51" t="e">
        <f t="shared" si="45"/>
        <v>#VALUE!</v>
      </c>
      <c r="G272" s="82">
        <f t="shared" si="46"/>
        <v>0</v>
      </c>
      <c r="H272" s="51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</row>
    <row r="273" spans="1:21" s="29" customFormat="1" ht="18.75" hidden="1" customHeight="1" outlineLevel="1" x14ac:dyDescent="0.25">
      <c r="A273" s="8" t="s">
        <v>372</v>
      </c>
      <c r="B273" s="17" t="s">
        <v>366</v>
      </c>
      <c r="C273" s="10" t="s">
        <v>5</v>
      </c>
      <c r="D273" s="51" t="s">
        <v>206</v>
      </c>
      <c r="E273" s="51" t="s">
        <v>206</v>
      </c>
      <c r="F273" s="51" t="e">
        <f t="shared" si="45"/>
        <v>#VALUE!</v>
      </c>
      <c r="G273" s="82">
        <f t="shared" si="46"/>
        <v>0</v>
      </c>
      <c r="H273" s="51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</row>
    <row r="274" spans="1:21" s="29" customFormat="1" ht="21.75" hidden="1" customHeight="1" outlineLevel="1" x14ac:dyDescent="0.25">
      <c r="A274" s="8" t="s">
        <v>373</v>
      </c>
      <c r="B274" s="14" t="s">
        <v>374</v>
      </c>
      <c r="C274" s="10" t="s">
        <v>5</v>
      </c>
      <c r="D274" s="51" t="s">
        <v>206</v>
      </c>
      <c r="E274" s="51" t="s">
        <v>206</v>
      </c>
      <c r="F274" s="51" t="e">
        <f t="shared" si="45"/>
        <v>#VALUE!</v>
      </c>
      <c r="G274" s="82">
        <f t="shared" si="46"/>
        <v>0</v>
      </c>
      <c r="H274" s="51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</row>
    <row r="275" spans="1:21" s="29" customFormat="1" ht="22.5" hidden="1" customHeight="1" outlineLevel="1" x14ac:dyDescent="0.25">
      <c r="A275" s="8" t="s">
        <v>375</v>
      </c>
      <c r="B275" s="16" t="s">
        <v>366</v>
      </c>
      <c r="C275" s="10" t="s">
        <v>5</v>
      </c>
      <c r="D275" s="51" t="s">
        <v>206</v>
      </c>
      <c r="E275" s="51" t="s">
        <v>206</v>
      </c>
      <c r="F275" s="51" t="e">
        <f t="shared" si="45"/>
        <v>#VALUE!</v>
      </c>
      <c r="G275" s="82">
        <f t="shared" si="46"/>
        <v>0</v>
      </c>
      <c r="H275" s="51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</row>
    <row r="276" spans="1:21" s="29" customFormat="1" collapsed="1" x14ac:dyDescent="0.25">
      <c r="A276" s="8" t="s">
        <v>376</v>
      </c>
      <c r="B276" s="15" t="s">
        <v>377</v>
      </c>
      <c r="C276" s="10" t="s">
        <v>5</v>
      </c>
      <c r="D276" s="51">
        <v>0</v>
      </c>
      <c r="E276" s="51">
        <v>0</v>
      </c>
      <c r="F276" s="51">
        <f t="shared" si="45"/>
        <v>0</v>
      </c>
      <c r="G276" s="82">
        <f t="shared" si="46"/>
        <v>0</v>
      </c>
      <c r="H276" s="51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</row>
    <row r="277" spans="1:21" s="29" customFormat="1" x14ac:dyDescent="0.25">
      <c r="A277" s="8" t="s">
        <v>378</v>
      </c>
      <c r="B277" s="16" t="s">
        <v>366</v>
      </c>
      <c r="C277" s="10" t="s">
        <v>5</v>
      </c>
      <c r="D277" s="51">
        <v>0</v>
      </c>
      <c r="E277" s="51">
        <v>0</v>
      </c>
      <c r="F277" s="51">
        <f t="shared" si="45"/>
        <v>0</v>
      </c>
      <c r="G277" s="82">
        <f t="shared" si="46"/>
        <v>0</v>
      </c>
      <c r="H277" s="51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</row>
    <row r="278" spans="1:21" s="29" customFormat="1" ht="15.75" hidden="1" customHeight="1" outlineLevel="1" x14ac:dyDescent="0.25">
      <c r="A278" s="8" t="s">
        <v>379</v>
      </c>
      <c r="B278" s="15" t="s">
        <v>380</v>
      </c>
      <c r="C278" s="10" t="s">
        <v>5</v>
      </c>
      <c r="D278" s="51" t="s">
        <v>206</v>
      </c>
      <c r="E278" s="107" t="s">
        <v>206</v>
      </c>
      <c r="F278" s="51" t="e">
        <f t="shared" si="45"/>
        <v>#VALUE!</v>
      </c>
      <c r="G278" s="82">
        <f t="shared" si="46"/>
        <v>0</v>
      </c>
      <c r="H278" s="51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</row>
    <row r="279" spans="1:21" s="29" customFormat="1" ht="15.75" hidden="1" customHeight="1" outlineLevel="1" x14ac:dyDescent="0.25">
      <c r="A279" s="8" t="s">
        <v>381</v>
      </c>
      <c r="B279" s="16" t="s">
        <v>366</v>
      </c>
      <c r="C279" s="10" t="s">
        <v>5</v>
      </c>
      <c r="D279" s="51" t="s">
        <v>206</v>
      </c>
      <c r="E279" s="107" t="s">
        <v>206</v>
      </c>
      <c r="F279" s="51" t="e">
        <f t="shared" si="45"/>
        <v>#VALUE!</v>
      </c>
      <c r="G279" s="82">
        <f t="shared" si="46"/>
        <v>0</v>
      </c>
      <c r="H279" s="51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</row>
    <row r="280" spans="1:21" s="29" customFormat="1" collapsed="1" x14ac:dyDescent="0.25">
      <c r="A280" s="8" t="s">
        <v>382</v>
      </c>
      <c r="B280" s="15" t="s">
        <v>383</v>
      </c>
      <c r="C280" s="10" t="s">
        <v>5</v>
      </c>
      <c r="D280" s="51">
        <v>0</v>
      </c>
      <c r="E280" s="51">
        <v>0</v>
      </c>
      <c r="F280" s="51">
        <f t="shared" si="45"/>
        <v>0</v>
      </c>
      <c r="G280" s="82">
        <f t="shared" si="46"/>
        <v>0</v>
      </c>
      <c r="H280" s="51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</row>
    <row r="281" spans="1:21" s="29" customFormat="1" x14ac:dyDescent="0.25">
      <c r="A281" s="8" t="s">
        <v>384</v>
      </c>
      <c r="B281" s="16" t="s">
        <v>366</v>
      </c>
      <c r="C281" s="10" t="s">
        <v>5</v>
      </c>
      <c r="D281" s="51">
        <v>0</v>
      </c>
      <c r="E281" s="51">
        <v>0</v>
      </c>
      <c r="F281" s="51">
        <f t="shared" si="45"/>
        <v>0</v>
      </c>
      <c r="G281" s="82">
        <f t="shared" si="46"/>
        <v>0</v>
      </c>
      <c r="H281" s="51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</row>
    <row r="282" spans="1:21" s="29" customFormat="1" ht="15.75" customHeight="1" x14ac:dyDescent="0.25">
      <c r="A282" s="8" t="s">
        <v>385</v>
      </c>
      <c r="B282" s="15" t="s">
        <v>386</v>
      </c>
      <c r="C282" s="10" t="s">
        <v>5</v>
      </c>
      <c r="D282" s="51">
        <v>5929.4641327267591</v>
      </c>
      <c r="E282" s="51">
        <v>7520.5763392700019</v>
      </c>
      <c r="F282" s="51">
        <f t="shared" si="45"/>
        <v>1591.1122065432428</v>
      </c>
      <c r="G282" s="82">
        <f t="shared" si="46"/>
        <v>0.26833996646701097</v>
      </c>
      <c r="H282" s="51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</row>
    <row r="283" spans="1:21" s="29" customFormat="1" x14ac:dyDescent="0.25">
      <c r="A283" s="8" t="s">
        <v>387</v>
      </c>
      <c r="B283" s="16" t="s">
        <v>366</v>
      </c>
      <c r="C283" s="10" t="s">
        <v>5</v>
      </c>
      <c r="D283" s="51">
        <v>4947.1089901004443</v>
      </c>
      <c r="E283" s="51">
        <v>6573.1478471299997</v>
      </c>
      <c r="F283" s="51">
        <f t="shared" si="45"/>
        <v>1626.0388570295554</v>
      </c>
      <c r="G283" s="82">
        <f t="shared" si="46"/>
        <v>0.32868466417121345</v>
      </c>
      <c r="H283" s="51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</row>
    <row r="284" spans="1:21" s="29" customFormat="1" ht="15.75" hidden="1" customHeight="1" outlineLevel="1" x14ac:dyDescent="0.25">
      <c r="A284" s="8" t="s">
        <v>385</v>
      </c>
      <c r="B284" s="15" t="s">
        <v>388</v>
      </c>
      <c r="C284" s="10" t="s">
        <v>5</v>
      </c>
      <c r="D284" s="51" t="s">
        <v>206</v>
      </c>
      <c r="E284" s="107">
        <v>0</v>
      </c>
      <c r="F284" s="51" t="e">
        <f t="shared" si="45"/>
        <v>#VALUE!</v>
      </c>
      <c r="G284" s="82">
        <f t="shared" si="46"/>
        <v>0</v>
      </c>
      <c r="H284" s="51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</row>
    <row r="285" spans="1:21" s="29" customFormat="1" ht="15.75" hidden="1" customHeight="1" outlineLevel="1" x14ac:dyDescent="0.25">
      <c r="A285" s="8" t="s">
        <v>389</v>
      </c>
      <c r="B285" s="16" t="s">
        <v>366</v>
      </c>
      <c r="C285" s="10" t="s">
        <v>5</v>
      </c>
      <c r="D285" s="51" t="s">
        <v>206</v>
      </c>
      <c r="E285" s="107">
        <v>0</v>
      </c>
      <c r="F285" s="51" t="e">
        <f t="shared" si="45"/>
        <v>#VALUE!</v>
      </c>
      <c r="G285" s="82">
        <f t="shared" si="46"/>
        <v>0</v>
      </c>
      <c r="H285" s="51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</row>
    <row r="286" spans="1:21" s="29" customFormat="1" ht="31.5" hidden="1" customHeight="1" outlineLevel="1" x14ac:dyDescent="0.25">
      <c r="A286" s="8" t="s">
        <v>390</v>
      </c>
      <c r="B286" s="14" t="s">
        <v>391</v>
      </c>
      <c r="C286" s="10" t="s">
        <v>5</v>
      </c>
      <c r="D286" s="51" t="s">
        <v>206</v>
      </c>
      <c r="E286" s="107">
        <v>0</v>
      </c>
      <c r="F286" s="51" t="e">
        <f t="shared" si="45"/>
        <v>#VALUE!</v>
      </c>
      <c r="G286" s="82">
        <f t="shared" si="46"/>
        <v>0</v>
      </c>
      <c r="H286" s="51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</row>
    <row r="287" spans="1:21" s="29" customFormat="1" ht="15.75" hidden="1" customHeight="1" outlineLevel="1" x14ac:dyDescent="0.25">
      <c r="A287" s="8" t="s">
        <v>392</v>
      </c>
      <c r="B287" s="16" t="s">
        <v>366</v>
      </c>
      <c r="C287" s="10" t="s">
        <v>5</v>
      </c>
      <c r="D287" s="51" t="s">
        <v>206</v>
      </c>
      <c r="E287" s="107">
        <v>0</v>
      </c>
      <c r="F287" s="51" t="e">
        <f t="shared" si="45"/>
        <v>#VALUE!</v>
      </c>
      <c r="G287" s="82">
        <f t="shared" si="46"/>
        <v>0</v>
      </c>
      <c r="H287" s="51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</row>
    <row r="288" spans="1:21" s="29" customFormat="1" ht="15.75" hidden="1" customHeight="1" outlineLevel="1" x14ac:dyDescent="0.25">
      <c r="A288" s="8" t="s">
        <v>393</v>
      </c>
      <c r="B288" s="16" t="s">
        <v>29</v>
      </c>
      <c r="C288" s="10" t="s">
        <v>5</v>
      </c>
      <c r="D288" s="51" t="s">
        <v>206</v>
      </c>
      <c r="E288" s="107">
        <v>0</v>
      </c>
      <c r="F288" s="51" t="e">
        <f t="shared" si="45"/>
        <v>#VALUE!</v>
      </c>
      <c r="G288" s="82">
        <f t="shared" si="46"/>
        <v>0</v>
      </c>
      <c r="H288" s="51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</row>
    <row r="289" spans="1:21" s="29" customFormat="1" ht="15.75" hidden="1" customHeight="1" outlineLevel="1" x14ac:dyDescent="0.25">
      <c r="A289" s="8" t="s">
        <v>394</v>
      </c>
      <c r="B289" s="17" t="s">
        <v>366</v>
      </c>
      <c r="C289" s="10" t="s">
        <v>5</v>
      </c>
      <c r="D289" s="51" t="s">
        <v>206</v>
      </c>
      <c r="E289" s="107">
        <v>0</v>
      </c>
      <c r="F289" s="51" t="e">
        <f t="shared" si="45"/>
        <v>#VALUE!</v>
      </c>
      <c r="G289" s="82">
        <f t="shared" si="46"/>
        <v>0</v>
      </c>
      <c r="H289" s="51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</row>
    <row r="290" spans="1:21" s="29" customFormat="1" ht="15.75" hidden="1" customHeight="1" outlineLevel="1" x14ac:dyDescent="0.25">
      <c r="A290" s="8" t="s">
        <v>395</v>
      </c>
      <c r="B290" s="16" t="s">
        <v>31</v>
      </c>
      <c r="C290" s="10" t="s">
        <v>5</v>
      </c>
      <c r="D290" s="51" t="s">
        <v>206</v>
      </c>
      <c r="E290" s="107">
        <v>0</v>
      </c>
      <c r="F290" s="51" t="e">
        <f t="shared" si="45"/>
        <v>#VALUE!</v>
      </c>
      <c r="G290" s="82">
        <f t="shared" si="46"/>
        <v>0</v>
      </c>
      <c r="H290" s="51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</row>
    <row r="291" spans="1:21" s="29" customFormat="1" ht="15.75" hidden="1" customHeight="1" outlineLevel="1" x14ac:dyDescent="0.25">
      <c r="A291" s="8" t="s">
        <v>396</v>
      </c>
      <c r="B291" s="17" t="s">
        <v>366</v>
      </c>
      <c r="C291" s="10" t="s">
        <v>5</v>
      </c>
      <c r="D291" s="51" t="s">
        <v>206</v>
      </c>
      <c r="E291" s="107">
        <v>0</v>
      </c>
      <c r="F291" s="51" t="e">
        <f t="shared" si="45"/>
        <v>#VALUE!</v>
      </c>
      <c r="G291" s="82">
        <f t="shared" si="46"/>
        <v>0</v>
      </c>
      <c r="H291" s="51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</row>
    <row r="292" spans="1:21" s="29" customFormat="1" collapsed="1" x14ac:dyDescent="0.25">
      <c r="A292" s="8" t="s">
        <v>397</v>
      </c>
      <c r="B292" s="14" t="s">
        <v>398</v>
      </c>
      <c r="C292" s="10" t="s">
        <v>5</v>
      </c>
      <c r="D292" s="51">
        <f>D265-D276-D280-D282</f>
        <v>1530.413219161368</v>
      </c>
      <c r="E292" s="51">
        <f>E265-E276-E280-E282</f>
        <v>1807.2878713199998</v>
      </c>
      <c r="F292" s="51">
        <f t="shared" si="45"/>
        <v>276.87465215863176</v>
      </c>
      <c r="G292" s="82">
        <f t="shared" si="46"/>
        <v>0.18091496380980873</v>
      </c>
      <c r="H292" s="51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</row>
    <row r="293" spans="1:21" s="29" customFormat="1" x14ac:dyDescent="0.25">
      <c r="A293" s="8" t="s">
        <v>399</v>
      </c>
      <c r="B293" s="16" t="s">
        <v>366</v>
      </c>
      <c r="C293" s="10" t="s">
        <v>5</v>
      </c>
      <c r="D293" s="51">
        <v>662.37091224352616</v>
      </c>
      <c r="E293" s="51">
        <v>989.16966384000057</v>
      </c>
      <c r="F293" s="51">
        <f t="shared" si="45"/>
        <v>326.7987515964744</v>
      </c>
      <c r="G293" s="82">
        <f t="shared" si="46"/>
        <v>0.49337726877161558</v>
      </c>
      <c r="H293" s="51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</row>
    <row r="294" spans="1:21" s="29" customFormat="1" x14ac:dyDescent="0.25">
      <c r="A294" s="8" t="s">
        <v>400</v>
      </c>
      <c r="B294" s="13" t="s">
        <v>401</v>
      </c>
      <c r="C294" s="10" t="s">
        <v>5</v>
      </c>
      <c r="D294" s="51">
        <v>5369.471169654008</v>
      </c>
      <c r="E294" s="51">
        <v>10234.106240669738</v>
      </c>
      <c r="F294" s="51">
        <f t="shared" si="45"/>
        <v>4864.6350710157303</v>
      </c>
      <c r="G294" s="82">
        <f t="shared" si="46"/>
        <v>0.90598029439260264</v>
      </c>
      <c r="H294" s="51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</row>
    <row r="295" spans="1:21" s="29" customFormat="1" x14ac:dyDescent="0.25">
      <c r="A295" s="8" t="s">
        <v>402</v>
      </c>
      <c r="B295" s="14" t="s">
        <v>403</v>
      </c>
      <c r="C295" s="10" t="s">
        <v>5</v>
      </c>
      <c r="D295" s="51">
        <v>0</v>
      </c>
      <c r="E295" s="51">
        <v>0</v>
      </c>
      <c r="F295" s="51">
        <f t="shared" si="45"/>
        <v>0</v>
      </c>
      <c r="G295" s="82">
        <f t="shared" si="46"/>
        <v>0</v>
      </c>
      <c r="H295" s="51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</row>
    <row r="296" spans="1:21" s="29" customFormat="1" x14ac:dyDescent="0.25">
      <c r="A296" s="8" t="s">
        <v>404</v>
      </c>
      <c r="B296" s="16" t="s">
        <v>366</v>
      </c>
      <c r="C296" s="10" t="s">
        <v>5</v>
      </c>
      <c r="D296" s="51">
        <v>0</v>
      </c>
      <c r="E296" s="51">
        <v>0</v>
      </c>
      <c r="F296" s="51">
        <f t="shared" si="45"/>
        <v>0</v>
      </c>
      <c r="G296" s="82">
        <f t="shared" si="46"/>
        <v>0</v>
      </c>
      <c r="H296" s="51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</row>
    <row r="297" spans="1:21" s="29" customFormat="1" x14ac:dyDescent="0.25">
      <c r="A297" s="8" t="s">
        <v>405</v>
      </c>
      <c r="B297" s="14" t="s">
        <v>406</v>
      </c>
      <c r="C297" s="10" t="s">
        <v>5</v>
      </c>
      <c r="D297" s="51">
        <v>3267.7047454119102</v>
      </c>
      <c r="E297" s="51">
        <f>E298+E300</f>
        <v>2150.3760770400004</v>
      </c>
      <c r="F297" s="51">
        <f t="shared" si="45"/>
        <v>-1117.3286683719098</v>
      </c>
      <c r="G297" s="82">
        <f t="shared" si="46"/>
        <v>-0.34193072980070144</v>
      </c>
      <c r="H297" s="51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</row>
    <row r="298" spans="1:21" s="29" customFormat="1" x14ac:dyDescent="0.25">
      <c r="A298" s="8" t="s">
        <v>407</v>
      </c>
      <c r="B298" s="16" t="s">
        <v>246</v>
      </c>
      <c r="C298" s="10" t="s">
        <v>5</v>
      </c>
      <c r="D298" s="51">
        <v>2953.6754311379468</v>
      </c>
      <c r="E298" s="51">
        <v>1812.8445385800003</v>
      </c>
      <c r="F298" s="51">
        <f t="shared" si="45"/>
        <v>-1140.8308925579465</v>
      </c>
      <c r="G298" s="82">
        <f t="shared" si="46"/>
        <v>-0.38624111523263227</v>
      </c>
      <c r="H298" s="51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</row>
    <row r="299" spans="1:21" s="29" customFormat="1" x14ac:dyDescent="0.25">
      <c r="A299" s="8" t="s">
        <v>408</v>
      </c>
      <c r="B299" s="17" t="s">
        <v>366</v>
      </c>
      <c r="C299" s="10" t="s">
        <v>5</v>
      </c>
      <c r="D299" s="51">
        <v>1595.6258302436484</v>
      </c>
      <c r="E299" s="51">
        <v>419.70046508000001</v>
      </c>
      <c r="F299" s="51">
        <f t="shared" si="45"/>
        <v>-1175.9253651636484</v>
      </c>
      <c r="G299" s="82">
        <f t="shared" si="46"/>
        <v>-0.73696811801052842</v>
      </c>
      <c r="H299" s="51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</row>
    <row r="300" spans="1:21" s="29" customFormat="1" x14ac:dyDescent="0.25">
      <c r="A300" s="8" t="s">
        <v>409</v>
      </c>
      <c r="B300" s="16" t="s">
        <v>410</v>
      </c>
      <c r="C300" s="10" t="s">
        <v>5</v>
      </c>
      <c r="D300" s="51">
        <v>314.02931427396328</v>
      </c>
      <c r="E300" s="51">
        <v>337.53153846000004</v>
      </c>
      <c r="F300" s="51">
        <f t="shared" si="45"/>
        <v>23.502224186036756</v>
      </c>
      <c r="G300" s="82">
        <f t="shared" si="46"/>
        <v>7.4840860766052911E-2</v>
      </c>
      <c r="H300" s="51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</row>
    <row r="301" spans="1:21" s="29" customFormat="1" x14ac:dyDescent="0.25">
      <c r="A301" s="8" t="s">
        <v>411</v>
      </c>
      <c r="B301" s="17" t="s">
        <v>366</v>
      </c>
      <c r="C301" s="10" t="s">
        <v>5</v>
      </c>
      <c r="D301" s="51">
        <v>297.77812398000003</v>
      </c>
      <c r="E301" s="51">
        <v>298.40304156999997</v>
      </c>
      <c r="F301" s="51">
        <f t="shared" si="45"/>
        <v>0.62491758999993863</v>
      </c>
      <c r="G301" s="82">
        <f t="shared" si="46"/>
        <v>2.0986014071400039E-3</v>
      </c>
      <c r="H301" s="51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</row>
    <row r="302" spans="1:21" s="29" customFormat="1" ht="31.5" x14ac:dyDescent="0.25">
      <c r="A302" s="8" t="s">
        <v>412</v>
      </c>
      <c r="B302" s="14" t="s">
        <v>413</v>
      </c>
      <c r="C302" s="10" t="s">
        <v>5</v>
      </c>
      <c r="D302" s="51">
        <v>37.676007820000116</v>
      </c>
      <c r="E302" s="51">
        <v>24.545109350000001</v>
      </c>
      <c r="F302" s="51">
        <f t="shared" si="45"/>
        <v>-13.130898470000115</v>
      </c>
      <c r="G302" s="82">
        <f t="shared" si="46"/>
        <v>-0.34852149231770901</v>
      </c>
      <c r="H302" s="51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</row>
    <row r="303" spans="1:21" s="29" customFormat="1" x14ac:dyDescent="0.25">
      <c r="A303" s="8" t="s">
        <v>414</v>
      </c>
      <c r="B303" s="16" t="s">
        <v>366</v>
      </c>
      <c r="C303" s="10" t="s">
        <v>5</v>
      </c>
      <c r="D303" s="51">
        <v>2.7507244880055143E-6</v>
      </c>
      <c r="E303" s="51">
        <v>0</v>
      </c>
      <c r="F303" s="51">
        <f t="shared" si="45"/>
        <v>-2.7507244880055143E-6</v>
      </c>
      <c r="G303" s="82">
        <f t="shared" si="46"/>
        <v>-1</v>
      </c>
      <c r="H303" s="51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</row>
    <row r="304" spans="1:21" s="29" customFormat="1" x14ac:dyDescent="0.25">
      <c r="A304" s="8" t="s">
        <v>415</v>
      </c>
      <c r="B304" s="14" t="s">
        <v>416</v>
      </c>
      <c r="C304" s="10" t="s">
        <v>5</v>
      </c>
      <c r="D304" s="51">
        <v>5.199476707926733</v>
      </c>
      <c r="E304" s="51">
        <v>4.9262401300000001</v>
      </c>
      <c r="F304" s="51">
        <f t="shared" si="45"/>
        <v>-0.27323657792673295</v>
      </c>
      <c r="G304" s="82">
        <f t="shared" si="46"/>
        <v>-5.2550784102980384E-2</v>
      </c>
      <c r="H304" s="51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</row>
    <row r="305" spans="1:21" s="29" customFormat="1" x14ac:dyDescent="0.25">
      <c r="A305" s="8" t="s">
        <v>417</v>
      </c>
      <c r="B305" s="16" t="s">
        <v>366</v>
      </c>
      <c r="C305" s="10" t="s">
        <v>5</v>
      </c>
      <c r="D305" s="51">
        <v>0</v>
      </c>
      <c r="E305" s="51">
        <v>0</v>
      </c>
      <c r="F305" s="51">
        <f t="shared" si="45"/>
        <v>0</v>
      </c>
      <c r="G305" s="82">
        <f t="shared" si="46"/>
        <v>0</v>
      </c>
      <c r="H305" s="51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</row>
    <row r="306" spans="1:21" s="29" customFormat="1" x14ac:dyDescent="0.25">
      <c r="A306" s="8" t="s">
        <v>418</v>
      </c>
      <c r="B306" s="14" t="s">
        <v>419</v>
      </c>
      <c r="C306" s="10" t="s">
        <v>5</v>
      </c>
      <c r="D306" s="51">
        <v>56.280132650000041</v>
      </c>
      <c r="E306" s="51">
        <v>69.352524250000002</v>
      </c>
      <c r="F306" s="51">
        <f t="shared" ref="F306:F325" si="65">E306-D306</f>
        <v>13.07239159999996</v>
      </c>
      <c r="G306" s="82">
        <f t="shared" ref="G306:G324" si="66">IFERROR(F306/D306,0)</f>
        <v>0.23227364585822366</v>
      </c>
      <c r="H306" s="51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</row>
    <row r="307" spans="1:21" s="29" customFormat="1" x14ac:dyDescent="0.25">
      <c r="A307" s="8" t="s">
        <v>420</v>
      </c>
      <c r="B307" s="16" t="s">
        <v>366</v>
      </c>
      <c r="C307" s="10" t="s">
        <v>5</v>
      </c>
      <c r="D307" s="51">
        <v>0</v>
      </c>
      <c r="E307" s="51">
        <v>0</v>
      </c>
      <c r="F307" s="51">
        <f t="shared" si="65"/>
        <v>0</v>
      </c>
      <c r="G307" s="82">
        <f t="shared" si="66"/>
        <v>0</v>
      </c>
      <c r="H307" s="51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</row>
    <row r="308" spans="1:21" s="29" customFormat="1" x14ac:dyDescent="0.25">
      <c r="A308" s="8" t="s">
        <v>421</v>
      </c>
      <c r="B308" s="14" t="s">
        <v>422</v>
      </c>
      <c r="C308" s="10" t="s">
        <v>5</v>
      </c>
      <c r="D308" s="51">
        <v>50.653213730000004</v>
      </c>
      <c r="E308" s="51">
        <v>59.067754810000004</v>
      </c>
      <c r="F308" s="51">
        <f t="shared" si="65"/>
        <v>8.4145410799999993</v>
      </c>
      <c r="G308" s="82">
        <f t="shared" si="66"/>
        <v>0.16612057676838737</v>
      </c>
      <c r="H308" s="51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</row>
    <row r="309" spans="1:21" s="29" customFormat="1" x14ac:dyDescent="0.25">
      <c r="A309" s="8" t="s">
        <v>423</v>
      </c>
      <c r="B309" s="16" t="s">
        <v>366</v>
      </c>
      <c r="C309" s="10" t="s">
        <v>5</v>
      </c>
      <c r="D309" s="51">
        <v>0</v>
      </c>
      <c r="E309" s="51">
        <v>0</v>
      </c>
      <c r="F309" s="51">
        <f t="shared" si="65"/>
        <v>0</v>
      </c>
      <c r="G309" s="82">
        <f t="shared" si="66"/>
        <v>0</v>
      </c>
      <c r="H309" s="51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</row>
    <row r="310" spans="1:21" s="29" customFormat="1" x14ac:dyDescent="0.25">
      <c r="A310" s="8" t="s">
        <v>424</v>
      </c>
      <c r="B310" s="14" t="s">
        <v>425</v>
      </c>
      <c r="C310" s="10" t="s">
        <v>5</v>
      </c>
      <c r="D310" s="51">
        <v>257.58773285154325</v>
      </c>
      <c r="E310" s="51">
        <v>5333.2149705397396</v>
      </c>
      <c r="F310" s="51">
        <f t="shared" si="65"/>
        <v>5075.6272376881961</v>
      </c>
      <c r="G310" s="82">
        <f t="shared" si="66"/>
        <v>19.704460229918855</v>
      </c>
      <c r="H310" s="51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</row>
    <row r="311" spans="1:21" s="29" customFormat="1" x14ac:dyDescent="0.25">
      <c r="A311" s="8" t="s">
        <v>426</v>
      </c>
      <c r="B311" s="16" t="s">
        <v>366</v>
      </c>
      <c r="C311" s="10" t="s">
        <v>5</v>
      </c>
      <c r="D311" s="51">
        <v>148.07151894960782</v>
      </c>
      <c r="E311" s="51">
        <v>3532.8497393201374</v>
      </c>
      <c r="F311" s="51">
        <f t="shared" si="65"/>
        <v>3384.7782203705297</v>
      </c>
      <c r="G311" s="82">
        <f t="shared" si="66"/>
        <v>22.859076778448181</v>
      </c>
      <c r="H311" s="51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</row>
    <row r="312" spans="1:21" s="29" customFormat="1" ht="31.5" x14ac:dyDescent="0.25">
      <c r="A312" s="8" t="s">
        <v>427</v>
      </c>
      <c r="B312" s="14" t="s">
        <v>428</v>
      </c>
      <c r="C312" s="10" t="s">
        <v>5</v>
      </c>
      <c r="D312" s="51">
        <v>72.994846876351474</v>
      </c>
      <c r="E312" s="51">
        <v>1220.3357479299998</v>
      </c>
      <c r="F312" s="51">
        <f t="shared" si="65"/>
        <v>1147.3409010536484</v>
      </c>
      <c r="G312" s="82">
        <f t="shared" si="66"/>
        <v>15.718108197379594</v>
      </c>
      <c r="H312" s="51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</row>
    <row r="313" spans="1:21" s="29" customFormat="1" x14ac:dyDescent="0.25">
      <c r="A313" s="8" t="s">
        <v>429</v>
      </c>
      <c r="B313" s="16" t="s">
        <v>366</v>
      </c>
      <c r="C313" s="10" t="s">
        <v>5</v>
      </c>
      <c r="D313" s="51">
        <v>3.591594484730567</v>
      </c>
      <c r="E313" s="51">
        <v>217.21646423000001</v>
      </c>
      <c r="F313" s="51">
        <f t="shared" si="65"/>
        <v>213.62486974526945</v>
      </c>
      <c r="G313" s="82">
        <f t="shared" si="66"/>
        <v>59.479117326157464</v>
      </c>
      <c r="H313" s="51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</row>
    <row r="314" spans="1:21" s="29" customFormat="1" x14ac:dyDescent="0.25">
      <c r="A314" s="8" t="s">
        <v>430</v>
      </c>
      <c r="B314" s="14" t="s">
        <v>431</v>
      </c>
      <c r="C314" s="10" t="s">
        <v>5</v>
      </c>
      <c r="D314" s="51">
        <v>1264.3140092862764</v>
      </c>
      <c r="E314" s="51">
        <f>E294-E295-E297-E302-E304-E306-E308-E310-E312-E316</f>
        <v>1018.4607012399983</v>
      </c>
      <c r="F314" s="51">
        <f t="shared" si="65"/>
        <v>-245.85330804627802</v>
      </c>
      <c r="G314" s="82">
        <f t="shared" si="66"/>
        <v>-0.19445589168553609</v>
      </c>
      <c r="H314" s="51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</row>
    <row r="315" spans="1:21" s="29" customFormat="1" x14ac:dyDescent="0.25">
      <c r="A315" s="8" t="s">
        <v>432</v>
      </c>
      <c r="B315" s="16" t="s">
        <v>366</v>
      </c>
      <c r="C315" s="10" t="s">
        <v>5</v>
      </c>
      <c r="D315" s="51">
        <v>1215.7057519736884</v>
      </c>
      <c r="E315" s="51">
        <v>212.08123867999933</v>
      </c>
      <c r="F315" s="51">
        <f t="shared" si="65"/>
        <v>-1003.624513293689</v>
      </c>
      <c r="G315" s="82">
        <f t="shared" si="66"/>
        <v>-0.82554887287841883</v>
      </c>
      <c r="H315" s="51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</row>
    <row r="316" spans="1:21" s="29" customFormat="1" ht="15.75" customHeight="1" x14ac:dyDescent="0.25">
      <c r="A316" s="8" t="s">
        <v>691</v>
      </c>
      <c r="B316" s="14" t="s">
        <v>692</v>
      </c>
      <c r="C316" s="10" t="s">
        <v>5</v>
      </c>
      <c r="D316" s="11">
        <v>357.06100432</v>
      </c>
      <c r="E316" s="11">
        <v>353.82711538000007</v>
      </c>
      <c r="F316" s="11">
        <f t="shared" si="65"/>
        <v>-3.2338889399999289</v>
      </c>
      <c r="G316" s="84">
        <f t="shared" si="66"/>
        <v>-9.0569647787740494E-3</v>
      </c>
      <c r="H316" s="11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</row>
    <row r="317" spans="1:21" s="29" customFormat="1" ht="31.5" x14ac:dyDescent="0.25">
      <c r="A317" s="8" t="s">
        <v>433</v>
      </c>
      <c r="B317" s="13" t="s">
        <v>434</v>
      </c>
      <c r="C317" s="10" t="s">
        <v>435</v>
      </c>
      <c r="D317" s="56">
        <f t="shared" ref="D317" si="67">D178/(D23*1.2)</f>
        <v>1.0379822278262258</v>
      </c>
      <c r="E317" s="56">
        <f t="shared" ref="E317" si="68">E178/(E23*1.2)</f>
        <v>0.86943864418190653</v>
      </c>
      <c r="F317" s="56">
        <f>E317-D317</f>
        <v>-0.16854358364431932</v>
      </c>
      <c r="G317" s="82" t="s">
        <v>206</v>
      </c>
      <c r="H317" s="56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</row>
    <row r="318" spans="1:21" s="29" customFormat="1" ht="15.75" hidden="1" customHeight="1" outlineLevel="1" x14ac:dyDescent="0.25">
      <c r="A318" s="8" t="s">
        <v>436</v>
      </c>
      <c r="B318" s="14" t="s">
        <v>437</v>
      </c>
      <c r="C318" s="10" t="s">
        <v>435</v>
      </c>
      <c r="D318" s="56" t="s">
        <v>206</v>
      </c>
      <c r="E318" s="56" t="s">
        <v>206</v>
      </c>
      <c r="F318" s="56" t="e">
        <f t="shared" si="65"/>
        <v>#VALUE!</v>
      </c>
      <c r="G318" s="82">
        <f t="shared" si="66"/>
        <v>0</v>
      </c>
      <c r="H318" s="56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</row>
    <row r="319" spans="1:21" s="29" customFormat="1" ht="31.5" hidden="1" customHeight="1" outlineLevel="1" x14ac:dyDescent="0.25">
      <c r="A319" s="8" t="s">
        <v>438</v>
      </c>
      <c r="B319" s="14" t="s">
        <v>439</v>
      </c>
      <c r="C319" s="10" t="s">
        <v>435</v>
      </c>
      <c r="D319" s="56" t="s">
        <v>206</v>
      </c>
      <c r="E319" s="56" t="s">
        <v>206</v>
      </c>
      <c r="F319" s="56" t="e">
        <f t="shared" si="65"/>
        <v>#VALUE!</v>
      </c>
      <c r="G319" s="82">
        <f t="shared" si="66"/>
        <v>0</v>
      </c>
      <c r="H319" s="56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</row>
    <row r="320" spans="1:21" s="29" customFormat="1" ht="31.5" hidden="1" customHeight="1" outlineLevel="1" x14ac:dyDescent="0.25">
      <c r="A320" s="8" t="s">
        <v>440</v>
      </c>
      <c r="B320" s="14" t="s">
        <v>441</v>
      </c>
      <c r="C320" s="10" t="s">
        <v>435</v>
      </c>
      <c r="D320" s="56" t="s">
        <v>206</v>
      </c>
      <c r="E320" s="56" t="s">
        <v>206</v>
      </c>
      <c r="F320" s="56" t="e">
        <f t="shared" si="65"/>
        <v>#VALUE!</v>
      </c>
      <c r="G320" s="82">
        <f t="shared" si="66"/>
        <v>0</v>
      </c>
      <c r="H320" s="56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</row>
    <row r="321" spans="1:21" s="29" customFormat="1" ht="31.5" hidden="1" customHeight="1" outlineLevel="1" x14ac:dyDescent="0.25">
      <c r="A321" s="8" t="s">
        <v>442</v>
      </c>
      <c r="B321" s="14" t="s">
        <v>443</v>
      </c>
      <c r="C321" s="10" t="s">
        <v>435</v>
      </c>
      <c r="D321" s="56" t="s">
        <v>206</v>
      </c>
      <c r="E321" s="56" t="s">
        <v>206</v>
      </c>
      <c r="F321" s="56" t="e">
        <f t="shared" si="65"/>
        <v>#VALUE!</v>
      </c>
      <c r="G321" s="82">
        <f t="shared" si="66"/>
        <v>0</v>
      </c>
      <c r="H321" s="56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</row>
    <row r="322" spans="1:21" s="29" customFormat="1" ht="15.75" hidden="1" customHeight="1" outlineLevel="1" x14ac:dyDescent="0.25">
      <c r="A322" s="8" t="s">
        <v>444</v>
      </c>
      <c r="B322" s="15" t="s">
        <v>445</v>
      </c>
      <c r="C322" s="10" t="s">
        <v>435</v>
      </c>
      <c r="D322" s="56" t="s">
        <v>206</v>
      </c>
      <c r="E322" s="56" t="s">
        <v>206</v>
      </c>
      <c r="F322" s="56" t="e">
        <f t="shared" si="65"/>
        <v>#VALUE!</v>
      </c>
      <c r="G322" s="82">
        <f t="shared" si="66"/>
        <v>0</v>
      </c>
      <c r="H322" s="56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</row>
    <row r="323" spans="1:21" s="29" customFormat="1" collapsed="1" x14ac:dyDescent="0.25">
      <c r="A323" s="8" t="s">
        <v>446</v>
      </c>
      <c r="B323" s="15" t="s">
        <v>447</v>
      </c>
      <c r="C323" s="10" t="s">
        <v>435</v>
      </c>
      <c r="D323" s="56">
        <v>1</v>
      </c>
      <c r="E323" s="56">
        <v>0</v>
      </c>
      <c r="F323" s="56">
        <f t="shared" si="65"/>
        <v>-1</v>
      </c>
      <c r="G323" s="82" t="s">
        <v>206</v>
      </c>
      <c r="H323" s="56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</row>
    <row r="324" spans="1:21" s="29" customFormat="1" ht="15.75" hidden="1" customHeight="1" outlineLevel="1" x14ac:dyDescent="0.25">
      <c r="A324" s="8" t="s">
        <v>448</v>
      </c>
      <c r="B324" s="15" t="s">
        <v>449</v>
      </c>
      <c r="C324" s="10"/>
      <c r="D324" s="56" t="s">
        <v>206</v>
      </c>
      <c r="E324" s="56" t="s">
        <v>206</v>
      </c>
      <c r="F324" s="56" t="e">
        <f t="shared" si="65"/>
        <v>#VALUE!</v>
      </c>
      <c r="G324" s="82">
        <f t="shared" si="66"/>
        <v>0</v>
      </c>
      <c r="H324" s="56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</row>
    <row r="325" spans="1:21" s="29" customFormat="1" ht="19.5" customHeight="1" collapsed="1" x14ac:dyDescent="0.25">
      <c r="A325" s="8" t="s">
        <v>450</v>
      </c>
      <c r="B325" s="15" t="s">
        <v>451</v>
      </c>
      <c r="C325" s="10" t="s">
        <v>435</v>
      </c>
      <c r="D325" s="56">
        <v>0.9341257700685448</v>
      </c>
      <c r="E325" s="56">
        <v>0.88923080822471645</v>
      </c>
      <c r="F325" s="56">
        <f t="shared" si="65"/>
        <v>-4.4894961843828352E-2</v>
      </c>
      <c r="G325" s="82" t="s">
        <v>206</v>
      </c>
      <c r="H325" s="56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</row>
    <row r="326" spans="1:21" s="29" customFormat="1" ht="19.5" hidden="1" customHeight="1" outlineLevel="1" x14ac:dyDescent="0.25">
      <c r="A326" s="8" t="s">
        <v>452</v>
      </c>
      <c r="B326" s="15" t="s">
        <v>453</v>
      </c>
      <c r="C326" s="10" t="s">
        <v>435</v>
      </c>
      <c r="D326" s="59" t="s">
        <v>206</v>
      </c>
      <c r="E326" s="105" t="s">
        <v>206</v>
      </c>
      <c r="F326" s="59" t="s">
        <v>206</v>
      </c>
      <c r="G326" s="59" t="s">
        <v>206</v>
      </c>
      <c r="H326" s="59" t="s">
        <v>206</v>
      </c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</row>
    <row r="327" spans="1:21" s="29" customFormat="1" ht="36.75" hidden="1" customHeight="1" outlineLevel="1" x14ac:dyDescent="0.25">
      <c r="A327" s="8" t="s">
        <v>454</v>
      </c>
      <c r="B327" s="14" t="s">
        <v>455</v>
      </c>
      <c r="C327" s="10" t="s">
        <v>435</v>
      </c>
      <c r="D327" s="59" t="s">
        <v>206</v>
      </c>
      <c r="E327" s="105" t="s">
        <v>206</v>
      </c>
      <c r="F327" s="59" t="s">
        <v>206</v>
      </c>
      <c r="G327" s="59" t="s">
        <v>206</v>
      </c>
      <c r="H327" s="59" t="s">
        <v>206</v>
      </c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</row>
    <row r="328" spans="1:21" s="29" customFormat="1" ht="19.5" hidden="1" customHeight="1" outlineLevel="1" x14ac:dyDescent="0.25">
      <c r="A328" s="8" t="s">
        <v>456</v>
      </c>
      <c r="B328" s="67" t="s">
        <v>29</v>
      </c>
      <c r="C328" s="10" t="s">
        <v>435</v>
      </c>
      <c r="D328" s="56" t="s">
        <v>206</v>
      </c>
      <c r="E328" s="104" t="s">
        <v>206</v>
      </c>
      <c r="F328" s="56" t="s">
        <v>206</v>
      </c>
      <c r="G328" s="56" t="s">
        <v>206</v>
      </c>
      <c r="H328" s="56" t="s">
        <v>206</v>
      </c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</row>
    <row r="329" spans="1:21" s="29" customFormat="1" ht="19.5" hidden="1" customHeight="1" outlineLevel="1" thickBot="1" x14ac:dyDescent="0.3">
      <c r="A329" s="21" t="s">
        <v>457</v>
      </c>
      <c r="B329" s="68" t="s">
        <v>31</v>
      </c>
      <c r="C329" s="23" t="s">
        <v>435</v>
      </c>
      <c r="D329" s="60" t="s">
        <v>206</v>
      </c>
      <c r="E329" s="106" t="s">
        <v>206</v>
      </c>
      <c r="F329" s="60" t="s">
        <v>206</v>
      </c>
      <c r="G329" s="60" t="s">
        <v>206</v>
      </c>
      <c r="H329" s="60" t="s">
        <v>206</v>
      </c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</row>
    <row r="330" spans="1:21" s="29" customFormat="1" ht="15.6" customHeight="1" collapsed="1" thickBot="1" x14ac:dyDescent="0.3">
      <c r="A330" s="124" t="s">
        <v>711</v>
      </c>
      <c r="B330" s="125"/>
      <c r="C330" s="125"/>
      <c r="D330" s="125"/>
      <c r="E330" s="125"/>
      <c r="F330" s="125"/>
      <c r="G330" s="125"/>
      <c r="H330" s="125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</row>
    <row r="331" spans="1:21" ht="31.5" hidden="1" customHeight="1" outlineLevel="1" x14ac:dyDescent="0.25">
      <c r="A331" s="5" t="s">
        <v>458</v>
      </c>
      <c r="B331" s="6" t="s">
        <v>459</v>
      </c>
      <c r="C331" s="7" t="s">
        <v>206</v>
      </c>
      <c r="D331" s="51" t="s">
        <v>460</v>
      </c>
      <c r="E331" s="95" t="s">
        <v>460</v>
      </c>
      <c r="F331" s="51" t="s">
        <v>460</v>
      </c>
      <c r="G331" s="51" t="s">
        <v>460</v>
      </c>
      <c r="H331" s="51" t="s">
        <v>460</v>
      </c>
      <c r="I331" s="29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</row>
    <row r="332" spans="1:21" ht="15.75" hidden="1" customHeight="1" outlineLevel="1" x14ac:dyDescent="0.25">
      <c r="A332" s="8" t="s">
        <v>461</v>
      </c>
      <c r="B332" s="13" t="s">
        <v>462</v>
      </c>
      <c r="C332" s="10" t="s">
        <v>463</v>
      </c>
      <c r="D332" s="51" t="s">
        <v>206</v>
      </c>
      <c r="E332" s="95" t="s">
        <v>206</v>
      </c>
      <c r="F332" s="51" t="s">
        <v>206</v>
      </c>
      <c r="G332" s="51" t="s">
        <v>206</v>
      </c>
      <c r="H332" s="51" t="s">
        <v>206</v>
      </c>
      <c r="I332" s="29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</row>
    <row r="333" spans="1:21" ht="15.75" hidden="1" customHeight="1" outlineLevel="1" x14ac:dyDescent="0.25">
      <c r="A333" s="8" t="s">
        <v>464</v>
      </c>
      <c r="B333" s="13" t="s">
        <v>465</v>
      </c>
      <c r="C333" s="10" t="s">
        <v>466</v>
      </c>
      <c r="D333" s="51" t="s">
        <v>206</v>
      </c>
      <c r="E333" s="95" t="s">
        <v>206</v>
      </c>
      <c r="F333" s="51" t="s">
        <v>206</v>
      </c>
      <c r="G333" s="51" t="s">
        <v>206</v>
      </c>
      <c r="H333" s="51" t="s">
        <v>206</v>
      </c>
      <c r="I333" s="29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</row>
    <row r="334" spans="1:21" ht="15.75" hidden="1" customHeight="1" outlineLevel="1" x14ac:dyDescent="0.25">
      <c r="A334" s="8" t="s">
        <v>467</v>
      </c>
      <c r="B334" s="13" t="s">
        <v>468</v>
      </c>
      <c r="C334" s="10" t="s">
        <v>463</v>
      </c>
      <c r="D334" s="51" t="s">
        <v>206</v>
      </c>
      <c r="E334" s="95" t="s">
        <v>206</v>
      </c>
      <c r="F334" s="51" t="s">
        <v>206</v>
      </c>
      <c r="G334" s="51" t="s">
        <v>206</v>
      </c>
      <c r="H334" s="51" t="s">
        <v>206</v>
      </c>
      <c r="I334" s="29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</row>
    <row r="335" spans="1:21" ht="15.75" hidden="1" customHeight="1" outlineLevel="1" x14ac:dyDescent="0.25">
      <c r="A335" s="8" t="s">
        <v>469</v>
      </c>
      <c r="B335" s="13" t="s">
        <v>470</v>
      </c>
      <c r="C335" s="10" t="s">
        <v>466</v>
      </c>
      <c r="D335" s="51" t="s">
        <v>206</v>
      </c>
      <c r="E335" s="95" t="s">
        <v>206</v>
      </c>
      <c r="F335" s="51" t="s">
        <v>206</v>
      </c>
      <c r="G335" s="51" t="s">
        <v>206</v>
      </c>
      <c r="H335" s="51" t="s">
        <v>206</v>
      </c>
      <c r="I335" s="29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</row>
    <row r="336" spans="1:21" ht="15.75" hidden="1" customHeight="1" outlineLevel="1" x14ac:dyDescent="0.25">
      <c r="A336" s="8" t="s">
        <v>471</v>
      </c>
      <c r="B336" s="13" t="s">
        <v>472</v>
      </c>
      <c r="C336" s="10" t="s">
        <v>473</v>
      </c>
      <c r="D336" s="51" t="s">
        <v>206</v>
      </c>
      <c r="E336" s="95" t="s">
        <v>206</v>
      </c>
      <c r="F336" s="51" t="s">
        <v>206</v>
      </c>
      <c r="G336" s="51" t="s">
        <v>206</v>
      </c>
      <c r="H336" s="51" t="s">
        <v>206</v>
      </c>
      <c r="I336" s="29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</row>
    <row r="337" spans="1:21" ht="15.75" hidden="1" customHeight="1" outlineLevel="1" x14ac:dyDescent="0.25">
      <c r="A337" s="8" t="s">
        <v>474</v>
      </c>
      <c r="B337" s="13" t="s">
        <v>475</v>
      </c>
      <c r="C337" s="10" t="s">
        <v>206</v>
      </c>
      <c r="D337" s="51" t="s">
        <v>460</v>
      </c>
      <c r="E337" s="95" t="s">
        <v>460</v>
      </c>
      <c r="F337" s="51" t="s">
        <v>460</v>
      </c>
      <c r="G337" s="51" t="s">
        <v>460</v>
      </c>
      <c r="H337" s="51" t="s">
        <v>460</v>
      </c>
      <c r="I337" s="29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</row>
    <row r="338" spans="1:21" ht="15.75" hidden="1" customHeight="1" outlineLevel="1" x14ac:dyDescent="0.25">
      <c r="A338" s="8" t="s">
        <v>476</v>
      </c>
      <c r="B338" s="14" t="s">
        <v>477</v>
      </c>
      <c r="C338" s="10" t="s">
        <v>473</v>
      </c>
      <c r="D338" s="51" t="s">
        <v>206</v>
      </c>
      <c r="E338" s="95" t="s">
        <v>206</v>
      </c>
      <c r="F338" s="51" t="s">
        <v>206</v>
      </c>
      <c r="G338" s="51" t="s">
        <v>206</v>
      </c>
      <c r="H338" s="51" t="s">
        <v>206</v>
      </c>
      <c r="I338" s="29"/>
      <c r="J338" s="78"/>
      <c r="K338" s="78"/>
      <c r="L338" s="78"/>
      <c r="M338" s="78"/>
      <c r="N338" s="78"/>
      <c r="O338" s="78"/>
      <c r="P338" s="78"/>
      <c r="Q338" s="78"/>
      <c r="R338" s="78"/>
      <c r="S338" s="78"/>
      <c r="T338" s="78"/>
      <c r="U338" s="78"/>
    </row>
    <row r="339" spans="1:21" ht="15.75" hidden="1" customHeight="1" outlineLevel="1" x14ac:dyDescent="0.25">
      <c r="A339" s="8" t="s">
        <v>478</v>
      </c>
      <c r="B339" s="14" t="s">
        <v>479</v>
      </c>
      <c r="C339" s="10" t="s">
        <v>480</v>
      </c>
      <c r="D339" s="51" t="s">
        <v>206</v>
      </c>
      <c r="E339" s="95" t="s">
        <v>206</v>
      </c>
      <c r="F339" s="51" t="s">
        <v>206</v>
      </c>
      <c r="G339" s="51" t="s">
        <v>206</v>
      </c>
      <c r="H339" s="51" t="s">
        <v>206</v>
      </c>
      <c r="I339" s="29"/>
      <c r="J339" s="78"/>
      <c r="K339" s="78"/>
      <c r="L339" s="78"/>
      <c r="M339" s="78"/>
      <c r="N339" s="78"/>
      <c r="O339" s="78"/>
      <c r="P339" s="78"/>
      <c r="Q339" s="78"/>
      <c r="R339" s="78"/>
      <c r="S339" s="78"/>
      <c r="T339" s="78"/>
      <c r="U339" s="78"/>
    </row>
    <row r="340" spans="1:21" ht="15.75" hidden="1" customHeight="1" outlineLevel="1" x14ac:dyDescent="0.25">
      <c r="A340" s="8" t="s">
        <v>481</v>
      </c>
      <c r="B340" s="13" t="s">
        <v>482</v>
      </c>
      <c r="C340" s="10" t="s">
        <v>206</v>
      </c>
      <c r="D340" s="51" t="s">
        <v>460</v>
      </c>
      <c r="E340" s="95" t="s">
        <v>460</v>
      </c>
      <c r="F340" s="51" t="s">
        <v>460</v>
      </c>
      <c r="G340" s="51" t="s">
        <v>460</v>
      </c>
      <c r="H340" s="51" t="s">
        <v>460</v>
      </c>
      <c r="I340" s="29"/>
      <c r="J340" s="78"/>
      <c r="K340" s="78"/>
      <c r="L340" s="78"/>
      <c r="M340" s="78"/>
      <c r="N340" s="78"/>
      <c r="O340" s="78"/>
      <c r="P340" s="78"/>
      <c r="Q340" s="78"/>
      <c r="R340" s="78"/>
      <c r="S340" s="78"/>
      <c r="T340" s="78"/>
      <c r="U340" s="78"/>
    </row>
    <row r="341" spans="1:21" ht="15.75" hidden="1" customHeight="1" outlineLevel="1" x14ac:dyDescent="0.25">
      <c r="A341" s="8" t="s">
        <v>483</v>
      </c>
      <c r="B341" s="14" t="s">
        <v>477</v>
      </c>
      <c r="C341" s="10" t="s">
        <v>473</v>
      </c>
      <c r="D341" s="51" t="s">
        <v>206</v>
      </c>
      <c r="E341" s="95" t="s">
        <v>206</v>
      </c>
      <c r="F341" s="51" t="s">
        <v>206</v>
      </c>
      <c r="G341" s="51" t="s">
        <v>206</v>
      </c>
      <c r="H341" s="51" t="s">
        <v>206</v>
      </c>
      <c r="I341" s="29"/>
      <c r="J341" s="78"/>
      <c r="K341" s="78"/>
      <c r="L341" s="78"/>
      <c r="M341" s="78"/>
      <c r="N341" s="78"/>
      <c r="O341" s="78"/>
      <c r="P341" s="78"/>
      <c r="Q341" s="78"/>
      <c r="R341" s="78"/>
      <c r="S341" s="78"/>
      <c r="T341" s="78"/>
      <c r="U341" s="78"/>
    </row>
    <row r="342" spans="1:21" ht="15.75" hidden="1" customHeight="1" outlineLevel="1" x14ac:dyDescent="0.25">
      <c r="A342" s="8" t="s">
        <v>484</v>
      </c>
      <c r="B342" s="14" t="s">
        <v>485</v>
      </c>
      <c r="C342" s="10" t="s">
        <v>463</v>
      </c>
      <c r="D342" s="51" t="s">
        <v>206</v>
      </c>
      <c r="E342" s="95" t="s">
        <v>206</v>
      </c>
      <c r="F342" s="51" t="s">
        <v>206</v>
      </c>
      <c r="G342" s="51" t="s">
        <v>206</v>
      </c>
      <c r="H342" s="51" t="s">
        <v>206</v>
      </c>
      <c r="I342" s="29"/>
      <c r="J342" s="78"/>
      <c r="K342" s="78"/>
      <c r="L342" s="78"/>
      <c r="M342" s="78"/>
      <c r="N342" s="78"/>
      <c r="O342" s="78"/>
      <c r="P342" s="78"/>
      <c r="Q342" s="78"/>
      <c r="R342" s="78"/>
      <c r="S342" s="78"/>
      <c r="T342" s="78"/>
      <c r="U342" s="78"/>
    </row>
    <row r="343" spans="1:21" ht="15.75" hidden="1" customHeight="1" outlineLevel="1" x14ac:dyDescent="0.25">
      <c r="A343" s="8" t="s">
        <v>486</v>
      </c>
      <c r="B343" s="14" t="s">
        <v>479</v>
      </c>
      <c r="C343" s="10" t="s">
        <v>480</v>
      </c>
      <c r="D343" s="51" t="s">
        <v>206</v>
      </c>
      <c r="E343" s="95" t="s">
        <v>206</v>
      </c>
      <c r="F343" s="51" t="s">
        <v>206</v>
      </c>
      <c r="G343" s="51" t="s">
        <v>206</v>
      </c>
      <c r="H343" s="51" t="s">
        <v>206</v>
      </c>
      <c r="I343" s="29"/>
      <c r="J343" s="78"/>
      <c r="K343" s="78"/>
      <c r="L343" s="78"/>
      <c r="M343" s="78"/>
      <c r="N343" s="78"/>
      <c r="O343" s="78"/>
      <c r="P343" s="78"/>
      <c r="Q343" s="78"/>
      <c r="R343" s="78"/>
      <c r="S343" s="78"/>
      <c r="T343" s="78"/>
      <c r="U343" s="78"/>
    </row>
    <row r="344" spans="1:21" ht="15.75" hidden="1" customHeight="1" outlineLevel="1" x14ac:dyDescent="0.25">
      <c r="A344" s="8" t="s">
        <v>487</v>
      </c>
      <c r="B344" s="13" t="s">
        <v>488</v>
      </c>
      <c r="C344" s="10" t="s">
        <v>206</v>
      </c>
      <c r="D344" s="51" t="s">
        <v>460</v>
      </c>
      <c r="E344" s="95" t="s">
        <v>460</v>
      </c>
      <c r="F344" s="51" t="s">
        <v>460</v>
      </c>
      <c r="G344" s="51" t="s">
        <v>460</v>
      </c>
      <c r="H344" s="51" t="s">
        <v>460</v>
      </c>
      <c r="I344" s="29"/>
      <c r="J344" s="78"/>
      <c r="K344" s="78"/>
      <c r="L344" s="78"/>
      <c r="M344" s="78"/>
      <c r="N344" s="78"/>
      <c r="O344" s="78"/>
      <c r="P344" s="78"/>
      <c r="Q344" s="78"/>
      <c r="R344" s="78"/>
      <c r="S344" s="78"/>
      <c r="T344" s="78"/>
      <c r="U344" s="78"/>
    </row>
    <row r="345" spans="1:21" ht="15.75" hidden="1" customHeight="1" outlineLevel="1" x14ac:dyDescent="0.25">
      <c r="A345" s="8" t="s">
        <v>489</v>
      </c>
      <c r="B345" s="14" t="s">
        <v>477</v>
      </c>
      <c r="C345" s="10" t="s">
        <v>473</v>
      </c>
      <c r="D345" s="51" t="s">
        <v>206</v>
      </c>
      <c r="E345" s="95" t="s">
        <v>206</v>
      </c>
      <c r="F345" s="51" t="s">
        <v>206</v>
      </c>
      <c r="G345" s="51" t="s">
        <v>206</v>
      </c>
      <c r="H345" s="51" t="s">
        <v>206</v>
      </c>
      <c r="I345" s="29"/>
      <c r="J345" s="78"/>
      <c r="K345" s="78"/>
      <c r="L345" s="78"/>
      <c r="M345" s="78"/>
      <c r="N345" s="78"/>
      <c r="O345" s="78"/>
      <c r="P345" s="78"/>
      <c r="Q345" s="78"/>
      <c r="R345" s="78"/>
      <c r="S345" s="78"/>
      <c r="T345" s="78"/>
      <c r="U345" s="78"/>
    </row>
    <row r="346" spans="1:21" ht="15.75" hidden="1" customHeight="1" outlineLevel="1" x14ac:dyDescent="0.25">
      <c r="A346" s="8" t="s">
        <v>490</v>
      </c>
      <c r="B346" s="14" t="s">
        <v>479</v>
      </c>
      <c r="C346" s="10" t="s">
        <v>480</v>
      </c>
      <c r="D346" s="51" t="s">
        <v>206</v>
      </c>
      <c r="E346" s="95" t="s">
        <v>206</v>
      </c>
      <c r="F346" s="51" t="s">
        <v>206</v>
      </c>
      <c r="G346" s="51" t="s">
        <v>206</v>
      </c>
      <c r="H346" s="51" t="s">
        <v>206</v>
      </c>
      <c r="I346" s="29"/>
      <c r="J346" s="78"/>
      <c r="K346" s="78"/>
      <c r="L346" s="78"/>
      <c r="M346" s="78"/>
      <c r="N346" s="78"/>
      <c r="O346" s="78"/>
      <c r="P346" s="78"/>
      <c r="Q346" s="78"/>
      <c r="R346" s="78"/>
      <c r="S346" s="78"/>
      <c r="T346" s="78"/>
      <c r="U346" s="78"/>
    </row>
    <row r="347" spans="1:21" ht="15.75" hidden="1" customHeight="1" outlineLevel="1" x14ac:dyDescent="0.25">
      <c r="A347" s="8" t="s">
        <v>491</v>
      </c>
      <c r="B347" s="13" t="s">
        <v>492</v>
      </c>
      <c r="C347" s="10" t="s">
        <v>206</v>
      </c>
      <c r="D347" s="51" t="s">
        <v>460</v>
      </c>
      <c r="E347" s="95" t="s">
        <v>460</v>
      </c>
      <c r="F347" s="51" t="s">
        <v>460</v>
      </c>
      <c r="G347" s="51" t="s">
        <v>460</v>
      </c>
      <c r="H347" s="51" t="s">
        <v>460</v>
      </c>
      <c r="I347" s="29"/>
      <c r="J347" s="78"/>
      <c r="K347" s="78"/>
      <c r="L347" s="78"/>
      <c r="M347" s="78"/>
      <c r="N347" s="78"/>
      <c r="O347" s="78"/>
      <c r="P347" s="78"/>
      <c r="Q347" s="78"/>
      <c r="R347" s="78"/>
      <c r="S347" s="78"/>
      <c r="T347" s="78"/>
      <c r="U347" s="78"/>
    </row>
    <row r="348" spans="1:21" ht="15.75" hidden="1" customHeight="1" outlineLevel="1" x14ac:dyDescent="0.25">
      <c r="A348" s="8" t="s">
        <v>493</v>
      </c>
      <c r="B348" s="14" t="s">
        <v>477</v>
      </c>
      <c r="C348" s="10" t="s">
        <v>473</v>
      </c>
      <c r="D348" s="51" t="s">
        <v>206</v>
      </c>
      <c r="E348" s="95" t="s">
        <v>206</v>
      </c>
      <c r="F348" s="51" t="s">
        <v>206</v>
      </c>
      <c r="G348" s="51" t="s">
        <v>206</v>
      </c>
      <c r="H348" s="51" t="s">
        <v>206</v>
      </c>
      <c r="I348" s="29"/>
      <c r="J348" s="78"/>
      <c r="K348" s="78"/>
      <c r="L348" s="78"/>
      <c r="M348" s="78"/>
      <c r="N348" s="78"/>
      <c r="O348" s="78"/>
      <c r="P348" s="78"/>
      <c r="Q348" s="78"/>
      <c r="R348" s="78"/>
      <c r="S348" s="78"/>
      <c r="T348" s="78"/>
      <c r="U348" s="78"/>
    </row>
    <row r="349" spans="1:21" ht="15.75" hidden="1" customHeight="1" outlineLevel="1" x14ac:dyDescent="0.25">
      <c r="A349" s="8" t="s">
        <v>494</v>
      </c>
      <c r="B349" s="14" t="s">
        <v>485</v>
      </c>
      <c r="C349" s="10" t="s">
        <v>463</v>
      </c>
      <c r="D349" s="51" t="s">
        <v>206</v>
      </c>
      <c r="E349" s="95" t="s">
        <v>206</v>
      </c>
      <c r="F349" s="51" t="s">
        <v>206</v>
      </c>
      <c r="G349" s="51" t="s">
        <v>206</v>
      </c>
      <c r="H349" s="51" t="s">
        <v>206</v>
      </c>
      <c r="I349" s="29"/>
      <c r="J349" s="78"/>
      <c r="K349" s="78"/>
      <c r="L349" s="78"/>
      <c r="M349" s="78"/>
      <c r="N349" s="78"/>
      <c r="O349" s="78"/>
      <c r="P349" s="78"/>
      <c r="Q349" s="78"/>
      <c r="R349" s="78"/>
      <c r="S349" s="78"/>
      <c r="T349" s="78"/>
      <c r="U349" s="78"/>
    </row>
    <row r="350" spans="1:21" ht="15.75" hidden="1" customHeight="1" outlineLevel="1" x14ac:dyDescent="0.25">
      <c r="A350" s="8" t="s">
        <v>495</v>
      </c>
      <c r="B350" s="14" t="s">
        <v>479</v>
      </c>
      <c r="C350" s="10" t="s">
        <v>480</v>
      </c>
      <c r="D350" s="51" t="s">
        <v>206</v>
      </c>
      <c r="E350" s="95" t="s">
        <v>206</v>
      </c>
      <c r="F350" s="51" t="s">
        <v>206</v>
      </c>
      <c r="G350" s="51" t="s">
        <v>206</v>
      </c>
      <c r="H350" s="51" t="s">
        <v>206</v>
      </c>
      <c r="I350" s="29"/>
      <c r="J350" s="78"/>
      <c r="K350" s="78"/>
      <c r="L350" s="78"/>
      <c r="M350" s="78"/>
      <c r="N350" s="78"/>
      <c r="O350" s="78"/>
      <c r="P350" s="78"/>
      <c r="Q350" s="78"/>
      <c r="R350" s="78"/>
      <c r="S350" s="78"/>
      <c r="T350" s="78"/>
      <c r="U350" s="78"/>
    </row>
    <row r="351" spans="1:21" collapsed="1" x14ac:dyDescent="0.25">
      <c r="A351" s="24" t="s">
        <v>496</v>
      </c>
      <c r="B351" s="12" t="s">
        <v>497</v>
      </c>
      <c r="C351" s="25" t="s">
        <v>206</v>
      </c>
      <c r="D351" s="57" t="s">
        <v>460</v>
      </c>
      <c r="E351" s="57" t="s">
        <v>460</v>
      </c>
      <c r="F351" s="57" t="s">
        <v>460</v>
      </c>
      <c r="G351" s="57" t="s">
        <v>460</v>
      </c>
      <c r="H351" s="57" t="s">
        <v>460</v>
      </c>
      <c r="I351" s="29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</row>
    <row r="352" spans="1:21" ht="31.5" x14ac:dyDescent="0.25">
      <c r="A352" s="8" t="s">
        <v>498</v>
      </c>
      <c r="B352" s="13" t="s">
        <v>499</v>
      </c>
      <c r="C352" s="10" t="s">
        <v>473</v>
      </c>
      <c r="D352" s="49">
        <v>2393.3008936759043</v>
      </c>
      <c r="E352" s="49">
        <v>1215.1927989999999</v>
      </c>
      <c r="F352" s="49">
        <f t="shared" ref="F352:F379" si="69">E352-D352</f>
        <v>-1178.1080946759043</v>
      </c>
      <c r="G352" s="85">
        <f t="shared" ref="G352:G379" si="70">IFERROR(F352/D352,0)</f>
        <v>-0.49225239408423554</v>
      </c>
      <c r="H352" s="49"/>
      <c r="I352" s="29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8"/>
      <c r="U352" s="78"/>
    </row>
    <row r="353" spans="1:21" ht="31.5" x14ac:dyDescent="0.25">
      <c r="A353" s="8" t="s">
        <v>500</v>
      </c>
      <c r="B353" s="14" t="s">
        <v>501</v>
      </c>
      <c r="C353" s="10" t="s">
        <v>473</v>
      </c>
      <c r="D353" s="49">
        <v>0</v>
      </c>
      <c r="E353" s="49">
        <f>E354+E355</f>
        <v>0</v>
      </c>
      <c r="F353" s="49">
        <f t="shared" si="69"/>
        <v>0</v>
      </c>
      <c r="G353" s="85">
        <f t="shared" si="70"/>
        <v>0</v>
      </c>
      <c r="H353" s="49"/>
      <c r="I353" s="29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78"/>
    </row>
    <row r="354" spans="1:21" x14ac:dyDescent="0.25">
      <c r="A354" s="8" t="s">
        <v>502</v>
      </c>
      <c r="B354" s="67" t="s">
        <v>503</v>
      </c>
      <c r="C354" s="10" t="s">
        <v>473</v>
      </c>
      <c r="D354" s="49">
        <v>0</v>
      </c>
      <c r="E354" s="49">
        <v>0</v>
      </c>
      <c r="F354" s="49">
        <f t="shared" si="69"/>
        <v>0</v>
      </c>
      <c r="G354" s="85">
        <f t="shared" si="70"/>
        <v>0</v>
      </c>
      <c r="H354" s="49"/>
      <c r="I354" s="29"/>
      <c r="J354" s="78"/>
      <c r="K354" s="78"/>
      <c r="L354" s="78"/>
      <c r="M354" s="78"/>
      <c r="N354" s="78"/>
      <c r="O354" s="78"/>
      <c r="P354" s="78"/>
      <c r="Q354" s="78"/>
      <c r="R354" s="78"/>
      <c r="S354" s="78"/>
      <c r="T354" s="78"/>
      <c r="U354" s="78"/>
    </row>
    <row r="355" spans="1:21" x14ac:dyDescent="0.25">
      <c r="A355" s="8" t="s">
        <v>504</v>
      </c>
      <c r="B355" s="67" t="s">
        <v>505</v>
      </c>
      <c r="C355" s="10" t="s">
        <v>473</v>
      </c>
      <c r="D355" s="49">
        <v>0</v>
      </c>
      <c r="E355" s="49">
        <v>0</v>
      </c>
      <c r="F355" s="49">
        <f t="shared" si="69"/>
        <v>0</v>
      </c>
      <c r="G355" s="85">
        <f t="shared" si="70"/>
        <v>0</v>
      </c>
      <c r="H355" s="49"/>
      <c r="I355" s="29"/>
      <c r="J355" s="78"/>
      <c r="K355" s="78"/>
      <c r="L355" s="78"/>
      <c r="M355" s="78"/>
      <c r="N355" s="78"/>
      <c r="O355" s="78"/>
      <c r="P355" s="78"/>
      <c r="Q355" s="78"/>
      <c r="R355" s="78"/>
      <c r="S355" s="78"/>
      <c r="T355" s="78"/>
      <c r="U355" s="78"/>
    </row>
    <row r="356" spans="1:21" x14ac:dyDescent="0.25">
      <c r="A356" s="8" t="s">
        <v>506</v>
      </c>
      <c r="B356" s="13" t="s">
        <v>507</v>
      </c>
      <c r="C356" s="10" t="s">
        <v>473</v>
      </c>
      <c r="D356" s="49">
        <v>1123.5062803654209</v>
      </c>
      <c r="E356" s="49">
        <v>644.09693200000004</v>
      </c>
      <c r="F356" s="49">
        <f t="shared" si="69"/>
        <v>-479.4093483654209</v>
      </c>
      <c r="G356" s="85">
        <f t="shared" si="70"/>
        <v>-0.4267082051463858</v>
      </c>
      <c r="H356" s="49"/>
      <c r="I356" s="29"/>
      <c r="J356" s="78"/>
      <c r="K356" s="78"/>
      <c r="L356" s="78"/>
      <c r="M356" s="78"/>
      <c r="N356" s="78"/>
      <c r="O356" s="78"/>
      <c r="P356" s="78"/>
      <c r="Q356" s="78"/>
      <c r="R356" s="78"/>
      <c r="S356" s="78"/>
      <c r="T356" s="78"/>
      <c r="U356" s="78"/>
    </row>
    <row r="357" spans="1:21" x14ac:dyDescent="0.25">
      <c r="A357" s="8" t="s">
        <v>508</v>
      </c>
      <c r="B357" s="13" t="s">
        <v>693</v>
      </c>
      <c r="C357" s="10" t="s">
        <v>463</v>
      </c>
      <c r="D357" s="49">
        <v>156.25099999999998</v>
      </c>
      <c r="E357" s="49">
        <v>146.96199999999999</v>
      </c>
      <c r="F357" s="49">
        <f t="shared" si="69"/>
        <v>-9.2889999999999873</v>
      </c>
      <c r="G357" s="85">
        <f t="shared" si="70"/>
        <v>-5.9449219524994969E-2</v>
      </c>
      <c r="H357" s="49"/>
      <c r="I357" s="29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</row>
    <row r="358" spans="1:21" ht="31.5" x14ac:dyDescent="0.25">
      <c r="A358" s="8" t="s">
        <v>509</v>
      </c>
      <c r="B358" s="14" t="s">
        <v>510</v>
      </c>
      <c r="C358" s="10" t="s">
        <v>463</v>
      </c>
      <c r="D358" s="49">
        <v>0</v>
      </c>
      <c r="E358" s="49">
        <v>0</v>
      </c>
      <c r="F358" s="49">
        <f t="shared" si="69"/>
        <v>0</v>
      </c>
      <c r="G358" s="85">
        <f t="shared" si="70"/>
        <v>0</v>
      </c>
      <c r="H358" s="49"/>
      <c r="I358" s="29"/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</row>
    <row r="359" spans="1:21" x14ac:dyDescent="0.25">
      <c r="A359" s="8" t="s">
        <v>511</v>
      </c>
      <c r="B359" s="67" t="s">
        <v>503</v>
      </c>
      <c r="C359" s="10" t="s">
        <v>463</v>
      </c>
      <c r="D359" s="49">
        <v>0</v>
      </c>
      <c r="E359" s="49">
        <v>0</v>
      </c>
      <c r="F359" s="49">
        <f t="shared" si="69"/>
        <v>0</v>
      </c>
      <c r="G359" s="85">
        <f t="shared" si="70"/>
        <v>0</v>
      </c>
      <c r="H359" s="49"/>
      <c r="I359" s="29"/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</row>
    <row r="360" spans="1:21" x14ac:dyDescent="0.25">
      <c r="A360" s="8" t="s">
        <v>512</v>
      </c>
      <c r="B360" s="67" t="s">
        <v>505</v>
      </c>
      <c r="C360" s="10" t="s">
        <v>463</v>
      </c>
      <c r="D360" s="49">
        <v>0</v>
      </c>
      <c r="E360" s="49">
        <v>0</v>
      </c>
      <c r="F360" s="49">
        <f t="shared" si="69"/>
        <v>0</v>
      </c>
      <c r="G360" s="85">
        <f t="shared" si="70"/>
        <v>0</v>
      </c>
      <c r="H360" s="49"/>
      <c r="I360" s="29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</row>
    <row r="361" spans="1:21" x14ac:dyDescent="0.25">
      <c r="A361" s="8" t="s">
        <v>513</v>
      </c>
      <c r="B361" s="13" t="s">
        <v>514</v>
      </c>
      <c r="C361" s="10" t="s">
        <v>515</v>
      </c>
      <c r="D361" s="49">
        <v>84310.42</v>
      </c>
      <c r="E361" s="108">
        <v>84104.254644999994</v>
      </c>
      <c r="F361" s="49">
        <f t="shared" si="69"/>
        <v>-206.16535500000464</v>
      </c>
      <c r="G361" s="85">
        <f t="shared" si="70"/>
        <v>-2.445312868800851E-3</v>
      </c>
      <c r="H361" s="49"/>
      <c r="I361" s="29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</row>
    <row r="362" spans="1:21" ht="31.5" x14ac:dyDescent="0.25">
      <c r="A362" s="8" t="s">
        <v>516</v>
      </c>
      <c r="B362" s="13" t="s">
        <v>694</v>
      </c>
      <c r="C362" s="10" t="s">
        <v>5</v>
      </c>
      <c r="D362" s="49">
        <f>D29-D63-D64-D57</f>
        <v>1627.5721168634595</v>
      </c>
      <c r="E362" s="49">
        <f>E29-E63-E64-E57</f>
        <v>623.0315784157599</v>
      </c>
      <c r="F362" s="49">
        <f t="shared" si="69"/>
        <v>-1004.5405384476996</v>
      </c>
      <c r="G362" s="85">
        <f t="shared" si="70"/>
        <v>-0.61720186039041902</v>
      </c>
      <c r="H362" s="49"/>
      <c r="I362" s="29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</row>
    <row r="363" spans="1:21" x14ac:dyDescent="0.25">
      <c r="A363" s="8" t="s">
        <v>517</v>
      </c>
      <c r="B363" s="26" t="s">
        <v>518</v>
      </c>
      <c r="C363" s="10" t="s">
        <v>206</v>
      </c>
      <c r="D363" s="49" t="s">
        <v>460</v>
      </c>
      <c r="E363" s="49" t="s">
        <v>460</v>
      </c>
      <c r="F363" s="49"/>
      <c r="G363" s="85"/>
      <c r="H363" s="49"/>
      <c r="I363" s="29"/>
      <c r="J363" s="78"/>
      <c r="K363" s="78"/>
      <c r="L363" s="78"/>
      <c r="M363" s="78"/>
      <c r="N363" s="78"/>
      <c r="O363" s="78"/>
      <c r="P363" s="78"/>
      <c r="Q363" s="78"/>
      <c r="R363" s="78"/>
      <c r="S363" s="78"/>
      <c r="T363" s="78"/>
      <c r="U363" s="78"/>
    </row>
    <row r="364" spans="1:21" x14ac:dyDescent="0.25">
      <c r="A364" s="8" t="s">
        <v>519</v>
      </c>
      <c r="B364" s="13" t="s">
        <v>520</v>
      </c>
      <c r="C364" s="10" t="s">
        <v>473</v>
      </c>
      <c r="D364" s="49">
        <v>2786.5460956326601</v>
      </c>
      <c r="E364" s="49">
        <v>1441.3387700000001</v>
      </c>
      <c r="F364" s="49">
        <f t="shared" si="69"/>
        <v>-1345.2073256326601</v>
      </c>
      <c r="G364" s="85">
        <f t="shared" si="70"/>
        <v>-0.48275078877790567</v>
      </c>
      <c r="H364" s="49"/>
      <c r="I364" s="29"/>
      <c r="J364" s="78"/>
      <c r="K364" s="78"/>
      <c r="L364" s="78"/>
      <c r="M364" s="78"/>
      <c r="N364" s="78"/>
      <c r="O364" s="78"/>
      <c r="P364" s="78"/>
      <c r="Q364" s="78"/>
      <c r="R364" s="78"/>
      <c r="S364" s="78"/>
      <c r="T364" s="78"/>
      <c r="U364" s="78"/>
    </row>
    <row r="365" spans="1:21" x14ac:dyDescent="0.25">
      <c r="A365" s="8" t="s">
        <v>521</v>
      </c>
      <c r="B365" s="13" t="s">
        <v>522</v>
      </c>
      <c r="C365" s="10" t="s">
        <v>466</v>
      </c>
      <c r="D365" s="49" t="s">
        <v>206</v>
      </c>
      <c r="E365" s="49" t="s">
        <v>206</v>
      </c>
      <c r="F365" s="49" t="s">
        <v>206</v>
      </c>
      <c r="G365" s="85">
        <f t="shared" si="70"/>
        <v>0</v>
      </c>
      <c r="H365" s="49"/>
      <c r="I365" s="29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8"/>
      <c r="U365" s="78"/>
    </row>
    <row r="366" spans="1:21" ht="47.25" x14ac:dyDescent="0.25">
      <c r="A366" s="8" t="s">
        <v>523</v>
      </c>
      <c r="B366" s="13" t="s">
        <v>524</v>
      </c>
      <c r="C366" s="10" t="s">
        <v>5</v>
      </c>
      <c r="D366" s="49">
        <f>D29+D32-D57-D58</f>
        <v>3172.9235299386864</v>
      </c>
      <c r="E366" s="49">
        <f>E29+E32-E57-E58</f>
        <v>1136.3945391933339</v>
      </c>
      <c r="F366" s="49">
        <f t="shared" si="69"/>
        <v>-2036.5289907453525</v>
      </c>
      <c r="G366" s="85">
        <f t="shared" si="70"/>
        <v>-0.64184622526490775</v>
      </c>
      <c r="H366" s="49"/>
      <c r="I366" s="29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78"/>
    </row>
    <row r="367" spans="1:21" ht="31.5" x14ac:dyDescent="0.25">
      <c r="A367" s="8" t="s">
        <v>525</v>
      </c>
      <c r="B367" s="13" t="s">
        <v>526</v>
      </c>
      <c r="C367" s="10" t="s">
        <v>5</v>
      </c>
      <c r="D367" s="49" t="s">
        <v>206</v>
      </c>
      <c r="E367" s="49" t="s">
        <v>206</v>
      </c>
      <c r="F367" s="49" t="s">
        <v>206</v>
      </c>
      <c r="G367" s="85">
        <f t="shared" si="70"/>
        <v>0</v>
      </c>
      <c r="H367" s="49"/>
      <c r="I367" s="29"/>
      <c r="J367" s="78"/>
      <c r="K367" s="78"/>
      <c r="L367" s="78"/>
      <c r="M367" s="78"/>
      <c r="N367" s="78"/>
      <c r="O367" s="78"/>
      <c r="P367" s="78"/>
      <c r="Q367" s="78"/>
      <c r="R367" s="78"/>
      <c r="S367" s="78"/>
      <c r="T367" s="78"/>
      <c r="U367" s="78"/>
    </row>
    <row r="368" spans="1:21" ht="15.75" hidden="1" customHeight="1" outlineLevel="1" x14ac:dyDescent="0.25">
      <c r="A368" s="8" t="s">
        <v>527</v>
      </c>
      <c r="B368" s="26" t="s">
        <v>528</v>
      </c>
      <c r="C368" s="69" t="s">
        <v>206</v>
      </c>
      <c r="D368" s="49" t="s">
        <v>460</v>
      </c>
      <c r="E368" s="49" t="s">
        <v>460</v>
      </c>
      <c r="F368" s="49" t="e">
        <f t="shared" si="69"/>
        <v>#VALUE!</v>
      </c>
      <c r="G368" s="85">
        <f t="shared" si="70"/>
        <v>0</v>
      </c>
      <c r="H368" s="49"/>
      <c r="I368" s="29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</row>
    <row r="369" spans="1:21" ht="18" hidden="1" customHeight="1" outlineLevel="1" x14ac:dyDescent="0.25">
      <c r="A369" s="8" t="s">
        <v>529</v>
      </c>
      <c r="B369" s="13" t="s">
        <v>530</v>
      </c>
      <c r="C369" s="10" t="s">
        <v>463</v>
      </c>
      <c r="D369" s="49" t="s">
        <v>206</v>
      </c>
      <c r="E369" s="49" t="s">
        <v>206</v>
      </c>
      <c r="F369" s="49" t="e">
        <f t="shared" si="69"/>
        <v>#VALUE!</v>
      </c>
      <c r="G369" s="85">
        <f t="shared" si="70"/>
        <v>0</v>
      </c>
      <c r="H369" s="49"/>
      <c r="I369" s="29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</row>
    <row r="370" spans="1:21" ht="47.25" hidden="1" customHeight="1" outlineLevel="1" x14ac:dyDescent="0.25">
      <c r="A370" s="8" t="s">
        <v>531</v>
      </c>
      <c r="B370" s="14" t="s">
        <v>532</v>
      </c>
      <c r="C370" s="10" t="s">
        <v>463</v>
      </c>
      <c r="D370" s="49" t="s">
        <v>206</v>
      </c>
      <c r="E370" s="49" t="s">
        <v>206</v>
      </c>
      <c r="F370" s="49" t="e">
        <f t="shared" si="69"/>
        <v>#VALUE!</v>
      </c>
      <c r="G370" s="85">
        <f t="shared" si="70"/>
        <v>0</v>
      </c>
      <c r="H370" s="49"/>
      <c r="I370" s="29"/>
      <c r="J370" s="78"/>
      <c r="K370" s="78"/>
      <c r="L370" s="78"/>
      <c r="M370" s="78"/>
      <c r="N370" s="78"/>
      <c r="O370" s="78"/>
      <c r="P370" s="78"/>
      <c r="Q370" s="78"/>
      <c r="R370" s="78"/>
      <c r="S370" s="78"/>
      <c r="T370" s="78"/>
      <c r="U370" s="78"/>
    </row>
    <row r="371" spans="1:21" ht="47.25" hidden="1" customHeight="1" outlineLevel="1" x14ac:dyDescent="0.25">
      <c r="A371" s="8" t="s">
        <v>533</v>
      </c>
      <c r="B371" s="14" t="s">
        <v>534</v>
      </c>
      <c r="C371" s="10" t="s">
        <v>463</v>
      </c>
      <c r="D371" s="49" t="s">
        <v>206</v>
      </c>
      <c r="E371" s="49" t="s">
        <v>206</v>
      </c>
      <c r="F371" s="49" t="e">
        <f t="shared" si="69"/>
        <v>#VALUE!</v>
      </c>
      <c r="G371" s="85">
        <f t="shared" si="70"/>
        <v>0</v>
      </c>
      <c r="H371" s="49"/>
      <c r="I371" s="29"/>
      <c r="J371" s="78"/>
      <c r="K371" s="78"/>
      <c r="L371" s="78"/>
      <c r="M371" s="78"/>
      <c r="N371" s="78"/>
      <c r="O371" s="78"/>
      <c r="P371" s="78"/>
      <c r="Q371" s="78"/>
      <c r="R371" s="78"/>
      <c r="S371" s="78"/>
      <c r="T371" s="78"/>
      <c r="U371" s="78"/>
    </row>
    <row r="372" spans="1:21" ht="31.5" hidden="1" customHeight="1" outlineLevel="1" x14ac:dyDescent="0.25">
      <c r="A372" s="8" t="s">
        <v>535</v>
      </c>
      <c r="B372" s="14" t="s">
        <v>536</v>
      </c>
      <c r="C372" s="10" t="s">
        <v>463</v>
      </c>
      <c r="D372" s="49" t="s">
        <v>206</v>
      </c>
      <c r="E372" s="49" t="s">
        <v>206</v>
      </c>
      <c r="F372" s="49" t="e">
        <f t="shared" si="69"/>
        <v>#VALUE!</v>
      </c>
      <c r="G372" s="85">
        <f t="shared" si="70"/>
        <v>0</v>
      </c>
      <c r="H372" s="49"/>
      <c r="I372" s="29"/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78"/>
      <c r="U372" s="78"/>
    </row>
    <row r="373" spans="1:21" ht="15.75" hidden="1" customHeight="1" outlineLevel="1" x14ac:dyDescent="0.25">
      <c r="A373" s="8" t="s">
        <v>537</v>
      </c>
      <c r="B373" s="13" t="s">
        <v>538</v>
      </c>
      <c r="C373" s="10" t="s">
        <v>473</v>
      </c>
      <c r="D373" s="49" t="s">
        <v>206</v>
      </c>
      <c r="E373" s="49" t="s">
        <v>206</v>
      </c>
      <c r="F373" s="49" t="e">
        <f t="shared" si="69"/>
        <v>#VALUE!</v>
      </c>
      <c r="G373" s="85">
        <f t="shared" si="70"/>
        <v>0</v>
      </c>
      <c r="H373" s="49"/>
      <c r="I373" s="29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</row>
    <row r="374" spans="1:21" ht="31.5" hidden="1" customHeight="1" outlineLevel="1" x14ac:dyDescent="0.25">
      <c r="A374" s="8" t="s">
        <v>539</v>
      </c>
      <c r="B374" s="14" t="s">
        <v>540</v>
      </c>
      <c r="C374" s="10" t="s">
        <v>473</v>
      </c>
      <c r="D374" s="49" t="s">
        <v>206</v>
      </c>
      <c r="E374" s="49" t="s">
        <v>206</v>
      </c>
      <c r="F374" s="49" t="e">
        <f t="shared" si="69"/>
        <v>#VALUE!</v>
      </c>
      <c r="G374" s="85">
        <f t="shared" si="70"/>
        <v>0</v>
      </c>
      <c r="H374" s="49"/>
      <c r="I374" s="29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</row>
    <row r="375" spans="1:21" ht="15.75" hidden="1" customHeight="1" outlineLevel="1" x14ac:dyDescent="0.25">
      <c r="A375" s="8" t="s">
        <v>541</v>
      </c>
      <c r="B375" s="14" t="s">
        <v>542</v>
      </c>
      <c r="C375" s="10" t="s">
        <v>473</v>
      </c>
      <c r="D375" s="49" t="s">
        <v>206</v>
      </c>
      <c r="E375" s="49" t="s">
        <v>206</v>
      </c>
      <c r="F375" s="49" t="e">
        <f t="shared" si="69"/>
        <v>#VALUE!</v>
      </c>
      <c r="G375" s="85">
        <f t="shared" si="70"/>
        <v>0</v>
      </c>
      <c r="H375" s="49"/>
      <c r="I375" s="29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78"/>
    </row>
    <row r="376" spans="1:21" ht="31.5" hidden="1" customHeight="1" outlineLevel="1" x14ac:dyDescent="0.25">
      <c r="A376" s="8" t="s">
        <v>543</v>
      </c>
      <c r="B376" s="13" t="s">
        <v>544</v>
      </c>
      <c r="C376" s="10" t="s">
        <v>5</v>
      </c>
      <c r="D376" s="49" t="s">
        <v>206</v>
      </c>
      <c r="E376" s="49" t="s">
        <v>206</v>
      </c>
      <c r="F376" s="49" t="e">
        <f t="shared" si="69"/>
        <v>#VALUE!</v>
      </c>
      <c r="G376" s="85">
        <f t="shared" si="70"/>
        <v>0</v>
      </c>
      <c r="H376" s="49"/>
      <c r="I376" s="29"/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78"/>
      <c r="U376" s="78"/>
    </row>
    <row r="377" spans="1:21" ht="15.75" hidden="1" customHeight="1" outlineLevel="1" x14ac:dyDescent="0.25">
      <c r="A377" s="8" t="s">
        <v>545</v>
      </c>
      <c r="B377" s="14" t="s">
        <v>546</v>
      </c>
      <c r="C377" s="10" t="s">
        <v>5</v>
      </c>
      <c r="D377" s="50" t="s">
        <v>206</v>
      </c>
      <c r="E377" s="50" t="s">
        <v>206</v>
      </c>
      <c r="F377" s="50" t="e">
        <f t="shared" si="69"/>
        <v>#VALUE!</v>
      </c>
      <c r="G377" s="86">
        <f t="shared" si="70"/>
        <v>0</v>
      </c>
      <c r="H377" s="50"/>
      <c r="I377" s="29"/>
      <c r="J377" s="78"/>
      <c r="K377" s="78"/>
      <c r="L377" s="78"/>
      <c r="M377" s="78"/>
      <c r="N377" s="78"/>
      <c r="O377" s="78"/>
      <c r="P377" s="78"/>
      <c r="Q377" s="78"/>
      <c r="R377" s="78"/>
      <c r="S377" s="78"/>
      <c r="T377" s="78"/>
      <c r="U377" s="78"/>
    </row>
    <row r="378" spans="1:21" ht="15.75" hidden="1" customHeight="1" outlineLevel="1" x14ac:dyDescent="0.25">
      <c r="A378" s="8" t="s">
        <v>547</v>
      </c>
      <c r="B378" s="14" t="s">
        <v>31</v>
      </c>
      <c r="C378" s="10" t="s">
        <v>5</v>
      </c>
      <c r="D378" s="50" t="s">
        <v>206</v>
      </c>
      <c r="E378" s="50" t="s">
        <v>206</v>
      </c>
      <c r="F378" s="50" t="e">
        <f t="shared" si="69"/>
        <v>#VALUE!</v>
      </c>
      <c r="G378" s="86">
        <f t="shared" si="70"/>
        <v>0</v>
      </c>
      <c r="H378" s="50"/>
      <c r="I378" s="29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</row>
    <row r="379" spans="1:21" ht="16.5" collapsed="1" thickBot="1" x14ac:dyDescent="0.3">
      <c r="A379" s="21" t="s">
        <v>548</v>
      </c>
      <c r="B379" s="32" t="s">
        <v>549</v>
      </c>
      <c r="C379" s="23" t="s">
        <v>550</v>
      </c>
      <c r="D379" s="58">
        <v>2408.6999999999998</v>
      </c>
      <c r="E379" s="58">
        <v>2362.395</v>
      </c>
      <c r="F379" s="58">
        <f t="shared" si="69"/>
        <v>-46.304999999999836</v>
      </c>
      <c r="G379" s="87">
        <f t="shared" si="70"/>
        <v>-1.9224062772449802E-2</v>
      </c>
      <c r="H379" s="58"/>
      <c r="I379" s="29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</row>
    <row r="380" spans="1:21" x14ac:dyDescent="0.25">
      <c r="A380" s="126" t="s">
        <v>712</v>
      </c>
      <c r="B380" s="127"/>
      <c r="C380" s="127"/>
      <c r="D380" s="127"/>
      <c r="E380" s="127"/>
      <c r="F380" s="127"/>
      <c r="G380" s="127"/>
      <c r="H380" s="127"/>
      <c r="I380" s="29"/>
      <c r="J380" s="78"/>
      <c r="K380" s="78"/>
      <c r="L380" s="78"/>
      <c r="M380" s="78"/>
      <c r="N380" s="78"/>
      <c r="O380" s="78"/>
      <c r="P380" s="78"/>
      <c r="Q380" s="78"/>
      <c r="R380" s="78"/>
      <c r="S380" s="78"/>
      <c r="T380" s="78"/>
      <c r="U380" s="78"/>
    </row>
    <row r="381" spans="1:21" ht="15" customHeight="1" thickBot="1" x14ac:dyDescent="0.3">
      <c r="A381" s="126"/>
      <c r="B381" s="127"/>
      <c r="C381" s="127"/>
      <c r="D381" s="127"/>
      <c r="E381" s="127"/>
      <c r="F381" s="127"/>
      <c r="G381" s="127"/>
      <c r="H381" s="127"/>
      <c r="I381" s="29"/>
      <c r="J381" s="78"/>
      <c r="K381" s="78"/>
      <c r="L381" s="78"/>
      <c r="M381" s="78"/>
      <c r="N381" s="78"/>
      <c r="O381" s="78"/>
      <c r="P381" s="78"/>
      <c r="Q381" s="78"/>
      <c r="R381" s="78"/>
      <c r="S381" s="78"/>
      <c r="T381" s="78"/>
      <c r="U381" s="78"/>
    </row>
    <row r="382" spans="1:21" ht="33" customHeight="1" x14ac:dyDescent="0.25">
      <c r="A382" s="113" t="s">
        <v>0</v>
      </c>
      <c r="B382" s="115" t="s">
        <v>1</v>
      </c>
      <c r="C382" s="117" t="s">
        <v>2</v>
      </c>
      <c r="D382" s="119" t="str">
        <f t="shared" ref="D382:H382" si="71">D19</f>
        <v xml:space="preserve"> 2025 г. </v>
      </c>
      <c r="E382" s="120"/>
      <c r="F382" s="121" t="str">
        <f t="shared" si="71"/>
        <v>Отклонения от плановых значений по итогам отчетного периода</v>
      </c>
      <c r="G382" s="120">
        <f t="shared" si="71"/>
        <v>0</v>
      </c>
      <c r="H382" s="63" t="str">
        <f t="shared" si="71"/>
        <v>Причины отклонений</v>
      </c>
      <c r="I382" s="29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  <c r="U382" s="78"/>
    </row>
    <row r="383" spans="1:21" ht="27" customHeight="1" x14ac:dyDescent="0.25">
      <c r="A383" s="114"/>
      <c r="B383" s="116"/>
      <c r="C383" s="118"/>
      <c r="D383" s="1" t="str">
        <f>D20</f>
        <v xml:space="preserve">План </v>
      </c>
      <c r="E383" s="1" t="str">
        <f t="shared" ref="E383:G383" si="72">E20</f>
        <v>Факт</v>
      </c>
      <c r="F383" s="1" t="str">
        <f t="shared" si="72"/>
        <v>в ед. измерений</v>
      </c>
      <c r="G383" s="1" t="str">
        <f t="shared" si="72"/>
        <v>в процентах, %</v>
      </c>
      <c r="H383" s="1"/>
      <c r="I383" s="29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  <c r="U383" s="78"/>
    </row>
    <row r="384" spans="1:21" ht="16.5" thickBot="1" x14ac:dyDescent="0.3">
      <c r="A384" s="34">
        <v>1</v>
      </c>
      <c r="B384" s="4">
        <v>2</v>
      </c>
      <c r="C384" s="35">
        <v>3</v>
      </c>
      <c r="D384" s="3">
        <v>8</v>
      </c>
      <c r="E384" s="3">
        <v>9</v>
      </c>
      <c r="F384" s="3">
        <v>11</v>
      </c>
      <c r="G384" s="3">
        <v>12</v>
      </c>
      <c r="H384" s="3"/>
      <c r="I384" s="29"/>
      <c r="J384" s="78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</row>
    <row r="385" spans="1:21" ht="30.75" customHeight="1" x14ac:dyDescent="0.25">
      <c r="A385" s="110" t="s">
        <v>551</v>
      </c>
      <c r="B385" s="111"/>
      <c r="C385" s="25" t="s">
        <v>5</v>
      </c>
      <c r="D385" s="36">
        <f t="shared" ref="D385" si="73">D386+D445</f>
        <v>4220.409852681496</v>
      </c>
      <c r="E385" s="36">
        <f>E386+E445</f>
        <v>2262.3508436560001</v>
      </c>
      <c r="F385" s="36">
        <f t="shared" ref="F385:F448" si="74">E385-D385</f>
        <v>-1958.0590090254959</v>
      </c>
      <c r="G385" s="88">
        <f t="shared" ref="G385:G448" si="75">IFERROR(F385/D385,0)</f>
        <v>-0.46394996632410379</v>
      </c>
      <c r="H385" s="36"/>
      <c r="I385" s="29"/>
      <c r="J385" s="78"/>
      <c r="K385" s="78"/>
      <c r="L385" s="78"/>
      <c r="M385" s="78"/>
      <c r="N385" s="78"/>
      <c r="O385" s="78"/>
      <c r="P385" s="78"/>
      <c r="Q385" s="78"/>
      <c r="R385" s="78"/>
      <c r="S385" s="78"/>
      <c r="T385" s="78"/>
      <c r="U385" s="78"/>
    </row>
    <row r="386" spans="1:21" x14ac:dyDescent="0.25">
      <c r="A386" s="8" t="s">
        <v>4</v>
      </c>
      <c r="B386" s="37" t="s">
        <v>552</v>
      </c>
      <c r="C386" s="10" t="s">
        <v>5</v>
      </c>
      <c r="D386" s="38">
        <f t="shared" ref="D386" si="76">D387+D411+D439+D440</f>
        <v>3609.1332546883214</v>
      </c>
      <c r="E386" s="38">
        <f>E387+E411+E439+E440</f>
        <v>1651.632146486</v>
      </c>
      <c r="F386" s="38">
        <f t="shared" si="74"/>
        <v>-1957.5011082023213</v>
      </c>
      <c r="G386" s="89">
        <f t="shared" si="75"/>
        <v>-0.54237429600569509</v>
      </c>
      <c r="H386" s="38"/>
      <c r="I386" s="29"/>
      <c r="J386" s="78"/>
      <c r="K386" s="78"/>
      <c r="L386" s="78"/>
      <c r="M386" s="78"/>
      <c r="N386" s="78"/>
      <c r="O386" s="78"/>
      <c r="P386" s="78"/>
      <c r="Q386" s="78"/>
      <c r="R386" s="78"/>
      <c r="S386" s="78"/>
      <c r="T386" s="78"/>
      <c r="U386" s="78"/>
    </row>
    <row r="387" spans="1:21" x14ac:dyDescent="0.25">
      <c r="A387" s="8" t="s">
        <v>6</v>
      </c>
      <c r="B387" s="13" t="s">
        <v>553</v>
      </c>
      <c r="C387" s="10" t="s">
        <v>5</v>
      </c>
      <c r="D387" s="38">
        <f t="shared" ref="D387" si="77">D388+D410</f>
        <v>1055.9397868773019</v>
      </c>
      <c r="E387" s="38">
        <f>E388+E410</f>
        <v>835.87070477750001</v>
      </c>
      <c r="F387" s="38">
        <f t="shared" si="74"/>
        <v>-220.0690820998019</v>
      </c>
      <c r="G387" s="89">
        <f t="shared" si="75"/>
        <v>-0.2084106355634211</v>
      </c>
      <c r="H387" s="38"/>
      <c r="I387" s="29"/>
      <c r="J387" s="78"/>
      <c r="K387" s="78"/>
      <c r="L387" s="78"/>
      <c r="M387" s="78"/>
      <c r="N387" s="78"/>
      <c r="O387" s="78"/>
      <c r="P387" s="78"/>
      <c r="Q387" s="78"/>
      <c r="R387" s="78"/>
      <c r="S387" s="78"/>
      <c r="T387" s="78"/>
      <c r="U387" s="78"/>
    </row>
    <row r="388" spans="1:21" ht="31.5" x14ac:dyDescent="0.25">
      <c r="A388" s="8" t="s">
        <v>8</v>
      </c>
      <c r="B388" s="14" t="s">
        <v>554</v>
      </c>
      <c r="C388" s="10" t="s">
        <v>5</v>
      </c>
      <c r="D388" s="38">
        <f t="shared" ref="D388" si="78">D394+D396+D401</f>
        <v>1055.9397868773019</v>
      </c>
      <c r="E388" s="38">
        <f>E394+E396+E401</f>
        <v>835.87070477750001</v>
      </c>
      <c r="F388" s="38">
        <f t="shared" si="74"/>
        <v>-220.0690820998019</v>
      </c>
      <c r="G388" s="89">
        <f t="shared" si="75"/>
        <v>-0.2084106355634211</v>
      </c>
      <c r="H388" s="38"/>
      <c r="I388" s="29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</row>
    <row r="389" spans="1:21" ht="15.75" hidden="1" customHeight="1" outlineLevel="1" x14ac:dyDescent="0.25">
      <c r="A389" s="8" t="s">
        <v>555</v>
      </c>
      <c r="B389" s="16" t="s">
        <v>556</v>
      </c>
      <c r="C389" s="10" t="s">
        <v>5</v>
      </c>
      <c r="D389" s="38" t="s">
        <v>206</v>
      </c>
      <c r="E389" s="38" t="s">
        <v>206</v>
      </c>
      <c r="F389" s="38" t="e">
        <f t="shared" si="74"/>
        <v>#VALUE!</v>
      </c>
      <c r="G389" s="89">
        <f t="shared" si="75"/>
        <v>0</v>
      </c>
      <c r="H389" s="38"/>
      <c r="I389" s="29"/>
      <c r="J389" s="78"/>
      <c r="K389" s="78"/>
      <c r="L389" s="78"/>
      <c r="M389" s="78"/>
      <c r="N389" s="78"/>
      <c r="O389" s="78"/>
      <c r="P389" s="78"/>
      <c r="Q389" s="78"/>
      <c r="R389" s="78"/>
      <c r="S389" s="78"/>
      <c r="T389" s="78"/>
      <c r="U389" s="78"/>
    </row>
    <row r="390" spans="1:21" ht="31.5" hidden="1" customHeight="1" outlineLevel="1" x14ac:dyDescent="0.25">
      <c r="A390" s="8" t="s">
        <v>557</v>
      </c>
      <c r="B390" s="17" t="s">
        <v>9</v>
      </c>
      <c r="C390" s="10" t="s">
        <v>5</v>
      </c>
      <c r="D390" s="38" t="s">
        <v>206</v>
      </c>
      <c r="E390" s="38" t="s">
        <v>206</v>
      </c>
      <c r="F390" s="38" t="e">
        <f t="shared" si="74"/>
        <v>#VALUE!</v>
      </c>
      <c r="G390" s="89">
        <f t="shared" si="75"/>
        <v>0</v>
      </c>
      <c r="H390" s="38"/>
      <c r="I390" s="29"/>
      <c r="J390" s="78"/>
      <c r="K390" s="78"/>
      <c r="L390" s="78"/>
      <c r="M390" s="78"/>
      <c r="N390" s="78"/>
      <c r="O390" s="78"/>
      <c r="P390" s="78"/>
      <c r="Q390" s="78"/>
      <c r="R390" s="78"/>
      <c r="S390" s="78"/>
      <c r="T390" s="78"/>
      <c r="U390" s="78"/>
    </row>
    <row r="391" spans="1:21" ht="31.5" hidden="1" customHeight="1" outlineLevel="1" x14ac:dyDescent="0.25">
      <c r="A391" s="8" t="s">
        <v>558</v>
      </c>
      <c r="B391" s="17" t="s">
        <v>11</v>
      </c>
      <c r="C391" s="10" t="s">
        <v>5</v>
      </c>
      <c r="D391" s="38" t="s">
        <v>206</v>
      </c>
      <c r="E391" s="38" t="s">
        <v>206</v>
      </c>
      <c r="F391" s="38" t="e">
        <f t="shared" si="74"/>
        <v>#VALUE!</v>
      </c>
      <c r="G391" s="89">
        <f t="shared" si="75"/>
        <v>0</v>
      </c>
      <c r="H391" s="38"/>
      <c r="I391" s="29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</row>
    <row r="392" spans="1:21" ht="31.5" hidden="1" customHeight="1" outlineLevel="1" x14ac:dyDescent="0.25">
      <c r="A392" s="8" t="s">
        <v>559</v>
      </c>
      <c r="B392" s="17" t="s">
        <v>13</v>
      </c>
      <c r="C392" s="10" t="s">
        <v>5</v>
      </c>
      <c r="D392" s="38" t="s">
        <v>206</v>
      </c>
      <c r="E392" s="38" t="s">
        <v>206</v>
      </c>
      <c r="F392" s="38" t="e">
        <f t="shared" si="74"/>
        <v>#VALUE!</v>
      </c>
      <c r="G392" s="89">
        <f t="shared" si="75"/>
        <v>0</v>
      </c>
      <c r="H392" s="38"/>
      <c r="I392" s="29"/>
      <c r="J392" s="78"/>
      <c r="K392" s="78"/>
      <c r="L392" s="78"/>
      <c r="M392" s="78"/>
      <c r="N392" s="78"/>
      <c r="O392" s="78"/>
      <c r="P392" s="78"/>
      <c r="Q392" s="78"/>
      <c r="R392" s="78"/>
      <c r="S392" s="78"/>
      <c r="T392" s="78"/>
      <c r="U392" s="78"/>
    </row>
    <row r="393" spans="1:21" ht="15.75" hidden="1" customHeight="1" outlineLevel="1" x14ac:dyDescent="0.25">
      <c r="A393" s="8" t="s">
        <v>560</v>
      </c>
      <c r="B393" s="16" t="s">
        <v>561</v>
      </c>
      <c r="C393" s="10" t="s">
        <v>5</v>
      </c>
      <c r="D393" s="38" t="s">
        <v>206</v>
      </c>
      <c r="E393" s="38" t="s">
        <v>206</v>
      </c>
      <c r="F393" s="38" t="e">
        <f t="shared" si="74"/>
        <v>#VALUE!</v>
      </c>
      <c r="G393" s="89">
        <f t="shared" si="75"/>
        <v>0</v>
      </c>
      <c r="H393" s="38"/>
      <c r="I393" s="29"/>
      <c r="J393" s="78"/>
      <c r="K393" s="78"/>
      <c r="L393" s="78"/>
      <c r="M393" s="78"/>
      <c r="N393" s="78"/>
      <c r="O393" s="78"/>
      <c r="P393" s="78"/>
      <c r="Q393" s="78"/>
      <c r="R393" s="78"/>
      <c r="S393" s="78"/>
      <c r="T393" s="78"/>
      <c r="U393" s="78"/>
    </row>
    <row r="394" spans="1:21" collapsed="1" x14ac:dyDescent="0.25">
      <c r="A394" s="8" t="s">
        <v>562</v>
      </c>
      <c r="B394" s="16" t="s">
        <v>563</v>
      </c>
      <c r="C394" s="10" t="s">
        <v>5</v>
      </c>
      <c r="D394" s="38">
        <v>0</v>
      </c>
      <c r="E394" s="38">
        <v>0</v>
      </c>
      <c r="F394" s="38">
        <f t="shared" si="74"/>
        <v>0</v>
      </c>
      <c r="G394" s="89">
        <f t="shared" si="75"/>
        <v>0</v>
      </c>
      <c r="H394" s="38"/>
      <c r="I394" s="29"/>
      <c r="J394" s="78"/>
      <c r="K394" s="78"/>
      <c r="L394" s="78"/>
      <c r="M394" s="78"/>
      <c r="N394" s="78"/>
      <c r="O394" s="78"/>
      <c r="P394" s="78"/>
      <c r="Q394" s="78"/>
      <c r="R394" s="78"/>
      <c r="S394" s="78"/>
      <c r="T394" s="78"/>
      <c r="U394" s="78"/>
    </row>
    <row r="395" spans="1:21" ht="15.75" hidden="1" customHeight="1" outlineLevel="1" x14ac:dyDescent="0.25">
      <c r="A395" s="8" t="s">
        <v>564</v>
      </c>
      <c r="B395" s="16" t="s">
        <v>565</v>
      </c>
      <c r="C395" s="10" t="s">
        <v>5</v>
      </c>
      <c r="D395" s="38" t="s">
        <v>206</v>
      </c>
      <c r="E395" s="38" t="s">
        <v>206</v>
      </c>
      <c r="F395" s="38" t="e">
        <f t="shared" si="74"/>
        <v>#VALUE!</v>
      </c>
      <c r="G395" s="89">
        <f t="shared" si="75"/>
        <v>0</v>
      </c>
      <c r="H395" s="38"/>
      <c r="I395" s="29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8"/>
      <c r="U395" s="78"/>
    </row>
    <row r="396" spans="1:21" collapsed="1" x14ac:dyDescent="0.25">
      <c r="A396" s="8" t="s">
        <v>566</v>
      </c>
      <c r="B396" s="16" t="s">
        <v>567</v>
      </c>
      <c r="C396" s="10" t="s">
        <v>5</v>
      </c>
      <c r="D396" s="38">
        <f t="shared" ref="D396" si="79">D397+D399</f>
        <v>1055.9397868773019</v>
      </c>
      <c r="E396" s="38">
        <v>835.87070477750001</v>
      </c>
      <c r="F396" s="38">
        <f t="shared" si="74"/>
        <v>-220.0690820998019</v>
      </c>
      <c r="G396" s="89">
        <f t="shared" si="75"/>
        <v>-0.2084106355634211</v>
      </c>
      <c r="H396" s="38"/>
      <c r="I396" s="29"/>
      <c r="J396" s="78"/>
      <c r="K396" s="78"/>
      <c r="L396" s="78"/>
      <c r="M396" s="78"/>
      <c r="N396" s="78"/>
      <c r="O396" s="78"/>
      <c r="P396" s="78"/>
      <c r="Q396" s="78"/>
      <c r="R396" s="78"/>
      <c r="S396" s="78"/>
      <c r="T396" s="78"/>
      <c r="U396" s="78"/>
    </row>
    <row r="397" spans="1:21" ht="31.5" x14ac:dyDescent="0.25">
      <c r="A397" s="8" t="s">
        <v>568</v>
      </c>
      <c r="B397" s="17" t="s">
        <v>569</v>
      </c>
      <c r="C397" s="10" t="s">
        <v>5</v>
      </c>
      <c r="D397" s="38">
        <v>0</v>
      </c>
      <c r="E397" s="38">
        <v>0</v>
      </c>
      <c r="F397" s="38">
        <f t="shared" si="74"/>
        <v>0</v>
      </c>
      <c r="G397" s="89">
        <f t="shared" si="75"/>
        <v>0</v>
      </c>
      <c r="H397" s="38"/>
      <c r="I397" s="29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78"/>
    </row>
    <row r="398" spans="1:21" x14ac:dyDescent="0.25">
      <c r="A398" s="8" t="s">
        <v>570</v>
      </c>
      <c r="B398" s="17" t="s">
        <v>571</v>
      </c>
      <c r="C398" s="10" t="s">
        <v>5</v>
      </c>
      <c r="D398" s="38">
        <v>0</v>
      </c>
      <c r="E398" s="38">
        <v>0</v>
      </c>
      <c r="F398" s="38">
        <f t="shared" si="74"/>
        <v>0</v>
      </c>
      <c r="G398" s="89">
        <f t="shared" si="75"/>
        <v>0</v>
      </c>
      <c r="H398" s="38"/>
      <c r="I398" s="29"/>
      <c r="J398" s="78"/>
      <c r="K398" s="78"/>
      <c r="L398" s="78"/>
      <c r="M398" s="78"/>
      <c r="N398" s="78"/>
      <c r="O398" s="78"/>
      <c r="P398" s="78"/>
      <c r="Q398" s="78"/>
      <c r="R398" s="78"/>
      <c r="S398" s="78"/>
      <c r="T398" s="78"/>
      <c r="U398" s="78"/>
    </row>
    <row r="399" spans="1:21" x14ac:dyDescent="0.25">
      <c r="A399" s="8" t="s">
        <v>572</v>
      </c>
      <c r="B399" s="17" t="s">
        <v>573</v>
      </c>
      <c r="C399" s="10" t="s">
        <v>5</v>
      </c>
      <c r="D399" s="38">
        <f t="shared" ref="D399" si="80">D400</f>
        <v>1055.9397868773019</v>
      </c>
      <c r="E399" s="38">
        <f t="shared" ref="E399" si="81">E400</f>
        <v>835.87070477750001</v>
      </c>
      <c r="F399" s="38">
        <f t="shared" si="74"/>
        <v>-220.0690820998019</v>
      </c>
      <c r="G399" s="89">
        <f t="shared" si="75"/>
        <v>-0.2084106355634211</v>
      </c>
      <c r="H399" s="38"/>
      <c r="I399" s="29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</row>
    <row r="400" spans="1:21" x14ac:dyDescent="0.25">
      <c r="A400" s="8" t="s">
        <v>574</v>
      </c>
      <c r="B400" s="17" t="s">
        <v>571</v>
      </c>
      <c r="C400" s="10" t="s">
        <v>5</v>
      </c>
      <c r="D400" s="38">
        <v>1055.9397868773019</v>
      </c>
      <c r="E400" s="38">
        <v>835.87070477750001</v>
      </c>
      <c r="F400" s="38">
        <f t="shared" si="74"/>
        <v>-220.0690820998019</v>
      </c>
      <c r="G400" s="89">
        <f t="shared" si="75"/>
        <v>-0.2084106355634211</v>
      </c>
      <c r="H400" s="38"/>
      <c r="I400" s="29"/>
      <c r="J400" s="78"/>
      <c r="K400" s="78"/>
      <c r="L400" s="78"/>
      <c r="M400" s="78"/>
      <c r="N400" s="78"/>
      <c r="O400" s="78"/>
      <c r="P400" s="78"/>
      <c r="Q400" s="78"/>
      <c r="R400" s="78"/>
      <c r="S400" s="78"/>
      <c r="T400" s="78"/>
      <c r="U400" s="78"/>
    </row>
    <row r="401" spans="1:21" x14ac:dyDescent="0.25">
      <c r="A401" s="8" t="s">
        <v>575</v>
      </c>
      <c r="B401" s="16" t="s">
        <v>576</v>
      </c>
      <c r="C401" s="10" t="s">
        <v>5</v>
      </c>
      <c r="D401" s="38">
        <v>0</v>
      </c>
      <c r="E401" s="38">
        <v>0</v>
      </c>
      <c r="F401" s="38">
        <f t="shared" si="74"/>
        <v>0</v>
      </c>
      <c r="G401" s="89">
        <f t="shared" si="75"/>
        <v>0</v>
      </c>
      <c r="H401" s="38"/>
      <c r="I401" s="29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</row>
    <row r="402" spans="1:21" ht="15.75" hidden="1" customHeight="1" outlineLevel="1" x14ac:dyDescent="0.25">
      <c r="A402" s="8" t="s">
        <v>577</v>
      </c>
      <c r="B402" s="16" t="s">
        <v>388</v>
      </c>
      <c r="C402" s="10" t="s">
        <v>5</v>
      </c>
      <c r="D402" s="38" t="s">
        <v>206</v>
      </c>
      <c r="E402" s="38" t="s">
        <v>206</v>
      </c>
      <c r="F402" s="38" t="e">
        <f t="shared" si="74"/>
        <v>#VALUE!</v>
      </c>
      <c r="G402" s="89">
        <f t="shared" si="75"/>
        <v>0</v>
      </c>
      <c r="H402" s="38"/>
      <c r="I402" s="29"/>
      <c r="J402" s="78"/>
      <c r="K402" s="78"/>
      <c r="L402" s="78"/>
      <c r="M402" s="78"/>
      <c r="N402" s="78"/>
      <c r="O402" s="78"/>
      <c r="P402" s="78"/>
      <c r="Q402" s="78"/>
      <c r="R402" s="78"/>
      <c r="S402" s="78"/>
      <c r="T402" s="78"/>
      <c r="U402" s="78"/>
    </row>
    <row r="403" spans="1:21" ht="31.5" hidden="1" customHeight="1" outlineLevel="1" x14ac:dyDescent="0.25">
      <c r="A403" s="8" t="s">
        <v>578</v>
      </c>
      <c r="B403" s="16" t="s">
        <v>579</v>
      </c>
      <c r="C403" s="10" t="s">
        <v>5</v>
      </c>
      <c r="D403" s="38" t="s">
        <v>206</v>
      </c>
      <c r="E403" s="38" t="s">
        <v>206</v>
      </c>
      <c r="F403" s="38" t="e">
        <f t="shared" si="74"/>
        <v>#VALUE!</v>
      </c>
      <c r="G403" s="89">
        <f t="shared" si="75"/>
        <v>0</v>
      </c>
      <c r="H403" s="38"/>
      <c r="I403" s="29"/>
      <c r="J403" s="78"/>
      <c r="K403" s="78"/>
      <c r="L403" s="78"/>
      <c r="M403" s="78"/>
      <c r="N403" s="78"/>
      <c r="O403" s="78"/>
      <c r="P403" s="78"/>
      <c r="Q403" s="78"/>
      <c r="R403" s="78"/>
      <c r="S403" s="78"/>
      <c r="T403" s="78"/>
      <c r="U403" s="78"/>
    </row>
    <row r="404" spans="1:21" ht="18" hidden="1" customHeight="1" outlineLevel="1" x14ac:dyDescent="0.25">
      <c r="A404" s="8" t="s">
        <v>580</v>
      </c>
      <c r="B404" s="17" t="s">
        <v>29</v>
      </c>
      <c r="C404" s="10" t="s">
        <v>5</v>
      </c>
      <c r="D404" s="38" t="s">
        <v>206</v>
      </c>
      <c r="E404" s="38" t="s">
        <v>206</v>
      </c>
      <c r="F404" s="38" t="e">
        <f t="shared" si="74"/>
        <v>#VALUE!</v>
      </c>
      <c r="G404" s="89">
        <f t="shared" si="75"/>
        <v>0</v>
      </c>
      <c r="H404" s="38"/>
      <c r="I404" s="29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8"/>
      <c r="U404" s="78"/>
    </row>
    <row r="405" spans="1:21" ht="18" hidden="1" customHeight="1" outlineLevel="1" x14ac:dyDescent="0.25">
      <c r="A405" s="8" t="s">
        <v>581</v>
      </c>
      <c r="B405" s="70" t="s">
        <v>31</v>
      </c>
      <c r="C405" s="10" t="s">
        <v>5</v>
      </c>
      <c r="D405" s="38" t="s">
        <v>206</v>
      </c>
      <c r="E405" s="38" t="s">
        <v>206</v>
      </c>
      <c r="F405" s="38" t="e">
        <f t="shared" si="74"/>
        <v>#VALUE!</v>
      </c>
      <c r="G405" s="89">
        <f t="shared" si="75"/>
        <v>0</v>
      </c>
      <c r="H405" s="38"/>
      <c r="I405" s="29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</row>
    <row r="406" spans="1:21" ht="31.5" hidden="1" customHeight="1" outlineLevel="1" x14ac:dyDescent="0.25">
      <c r="A406" s="8" t="s">
        <v>10</v>
      </c>
      <c r="B406" s="14" t="s">
        <v>582</v>
      </c>
      <c r="C406" s="10" t="s">
        <v>5</v>
      </c>
      <c r="D406" s="38" t="s">
        <v>206</v>
      </c>
      <c r="E406" s="38" t="s">
        <v>206</v>
      </c>
      <c r="F406" s="38" t="e">
        <f t="shared" si="74"/>
        <v>#VALUE!</v>
      </c>
      <c r="G406" s="89">
        <f t="shared" si="75"/>
        <v>0</v>
      </c>
      <c r="H406" s="38"/>
      <c r="I406" s="29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</row>
    <row r="407" spans="1:21" ht="31.5" hidden="1" customHeight="1" outlineLevel="1" x14ac:dyDescent="0.25">
      <c r="A407" s="8" t="s">
        <v>583</v>
      </c>
      <c r="B407" s="16" t="s">
        <v>9</v>
      </c>
      <c r="C407" s="10" t="s">
        <v>5</v>
      </c>
      <c r="D407" s="38" t="s">
        <v>206</v>
      </c>
      <c r="E407" s="38" t="s">
        <v>206</v>
      </c>
      <c r="F407" s="38" t="e">
        <f t="shared" si="74"/>
        <v>#VALUE!</v>
      </c>
      <c r="G407" s="89">
        <f t="shared" si="75"/>
        <v>0</v>
      </c>
      <c r="H407" s="38"/>
      <c r="I407" s="29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</row>
    <row r="408" spans="1:21" ht="31.5" hidden="1" customHeight="1" outlineLevel="1" x14ac:dyDescent="0.25">
      <c r="A408" s="8" t="s">
        <v>584</v>
      </c>
      <c r="B408" s="16" t="s">
        <v>11</v>
      </c>
      <c r="C408" s="10" t="s">
        <v>5</v>
      </c>
      <c r="D408" s="38" t="s">
        <v>206</v>
      </c>
      <c r="E408" s="38" t="s">
        <v>206</v>
      </c>
      <c r="F408" s="38" t="e">
        <f t="shared" si="74"/>
        <v>#VALUE!</v>
      </c>
      <c r="G408" s="89">
        <f t="shared" si="75"/>
        <v>0</v>
      </c>
      <c r="H408" s="38"/>
      <c r="I408" s="29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</row>
    <row r="409" spans="1:21" ht="31.5" hidden="1" customHeight="1" outlineLevel="1" x14ac:dyDescent="0.25">
      <c r="A409" s="8" t="s">
        <v>585</v>
      </c>
      <c r="B409" s="16" t="s">
        <v>13</v>
      </c>
      <c r="C409" s="10" t="s">
        <v>5</v>
      </c>
      <c r="D409" s="38" t="s">
        <v>206</v>
      </c>
      <c r="E409" s="38" t="s">
        <v>206</v>
      </c>
      <c r="F409" s="38" t="e">
        <f t="shared" si="74"/>
        <v>#VALUE!</v>
      </c>
      <c r="G409" s="89">
        <f t="shared" si="75"/>
        <v>0</v>
      </c>
      <c r="H409" s="38"/>
      <c r="I409" s="29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</row>
    <row r="410" spans="1:21" collapsed="1" x14ac:dyDescent="0.25">
      <c r="A410" s="8" t="s">
        <v>12</v>
      </c>
      <c r="B410" s="14" t="s">
        <v>586</v>
      </c>
      <c r="C410" s="10" t="s">
        <v>5</v>
      </c>
      <c r="D410" s="38">
        <v>0</v>
      </c>
      <c r="E410" s="38">
        <v>0</v>
      </c>
      <c r="F410" s="38">
        <f t="shared" si="74"/>
        <v>0</v>
      </c>
      <c r="G410" s="89">
        <f t="shared" si="75"/>
        <v>0</v>
      </c>
      <c r="H410" s="38"/>
      <c r="I410" s="29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</row>
    <row r="411" spans="1:21" x14ac:dyDescent="0.25">
      <c r="A411" s="8" t="s">
        <v>14</v>
      </c>
      <c r="B411" s="13" t="s">
        <v>587</v>
      </c>
      <c r="C411" s="10" t="s">
        <v>5</v>
      </c>
      <c r="D411" s="38">
        <f t="shared" ref="D411" si="82">D412+D425+D426</f>
        <v>158.78124620194404</v>
      </c>
      <c r="E411" s="38">
        <f t="shared" ref="E411" si="83">E412+E425+E426</f>
        <v>160.19235205875</v>
      </c>
      <c r="F411" s="38">
        <f t="shared" si="74"/>
        <v>1.4111058568059605</v>
      </c>
      <c r="G411" s="89">
        <f t="shared" si="75"/>
        <v>8.8871065730978215E-3</v>
      </c>
      <c r="H411" s="38"/>
      <c r="I411" s="29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</row>
    <row r="412" spans="1:21" x14ac:dyDescent="0.25">
      <c r="A412" s="8" t="s">
        <v>588</v>
      </c>
      <c r="B412" s="14" t="s">
        <v>589</v>
      </c>
      <c r="C412" s="10" t="s">
        <v>5</v>
      </c>
      <c r="D412" s="38">
        <f t="shared" ref="D412" si="84">D418+D420</f>
        <v>158.78124620194404</v>
      </c>
      <c r="E412" s="38">
        <f t="shared" ref="E412" si="85">E418+E420</f>
        <v>160.19235205875</v>
      </c>
      <c r="F412" s="38">
        <f t="shared" si="74"/>
        <v>1.4111058568059605</v>
      </c>
      <c r="G412" s="89">
        <f t="shared" si="75"/>
        <v>8.8871065730978215E-3</v>
      </c>
      <c r="H412" s="38"/>
      <c r="I412" s="29"/>
      <c r="J412" s="78"/>
      <c r="K412" s="78"/>
      <c r="L412" s="78"/>
      <c r="M412" s="78"/>
      <c r="N412" s="78"/>
      <c r="O412" s="78"/>
      <c r="P412" s="78"/>
      <c r="Q412" s="78"/>
      <c r="R412" s="78"/>
      <c r="S412" s="78"/>
      <c r="T412" s="78"/>
      <c r="U412" s="78"/>
    </row>
    <row r="413" spans="1:21" ht="15.75" hidden="1" customHeight="1" outlineLevel="1" x14ac:dyDescent="0.25">
      <c r="A413" s="8" t="s">
        <v>590</v>
      </c>
      <c r="B413" s="16" t="s">
        <v>591</v>
      </c>
      <c r="C413" s="10" t="s">
        <v>5</v>
      </c>
      <c r="D413" s="38" t="s">
        <v>206</v>
      </c>
      <c r="E413" s="38" t="s">
        <v>206</v>
      </c>
      <c r="F413" s="38" t="e">
        <f t="shared" si="74"/>
        <v>#VALUE!</v>
      </c>
      <c r="G413" s="89">
        <f t="shared" si="75"/>
        <v>0</v>
      </c>
      <c r="H413" s="38"/>
      <c r="I413" s="29"/>
      <c r="J413" s="78"/>
      <c r="K413" s="78"/>
      <c r="L413" s="78"/>
      <c r="M413" s="78"/>
      <c r="N413" s="78"/>
      <c r="O413" s="78"/>
      <c r="P413" s="78"/>
      <c r="Q413" s="78"/>
      <c r="R413" s="78"/>
      <c r="S413" s="78"/>
      <c r="T413" s="78"/>
      <c r="U413" s="78"/>
    </row>
    <row r="414" spans="1:21" ht="31.5" hidden="1" customHeight="1" outlineLevel="1" x14ac:dyDescent="0.25">
      <c r="A414" s="8" t="s">
        <v>592</v>
      </c>
      <c r="B414" s="16" t="s">
        <v>9</v>
      </c>
      <c r="C414" s="10" t="s">
        <v>5</v>
      </c>
      <c r="D414" s="38" t="s">
        <v>206</v>
      </c>
      <c r="E414" s="38" t="s">
        <v>206</v>
      </c>
      <c r="F414" s="38" t="e">
        <f t="shared" si="74"/>
        <v>#VALUE!</v>
      </c>
      <c r="G414" s="89">
        <f t="shared" si="75"/>
        <v>0</v>
      </c>
      <c r="H414" s="38"/>
      <c r="I414" s="29"/>
      <c r="J414" s="78"/>
      <c r="K414" s="78"/>
      <c r="L414" s="78"/>
      <c r="M414" s="78"/>
      <c r="N414" s="78"/>
      <c r="O414" s="78"/>
      <c r="P414" s="78"/>
      <c r="Q414" s="78"/>
      <c r="R414" s="78"/>
      <c r="S414" s="78"/>
      <c r="T414" s="78"/>
      <c r="U414" s="78"/>
    </row>
    <row r="415" spans="1:21" ht="31.5" hidden="1" customHeight="1" outlineLevel="1" x14ac:dyDescent="0.25">
      <c r="A415" s="8" t="s">
        <v>593</v>
      </c>
      <c r="B415" s="16" t="s">
        <v>11</v>
      </c>
      <c r="C415" s="10" t="s">
        <v>5</v>
      </c>
      <c r="D415" s="38" t="s">
        <v>206</v>
      </c>
      <c r="E415" s="38" t="s">
        <v>206</v>
      </c>
      <c r="F415" s="38" t="e">
        <f t="shared" si="74"/>
        <v>#VALUE!</v>
      </c>
      <c r="G415" s="89">
        <f t="shared" si="75"/>
        <v>0</v>
      </c>
      <c r="H415" s="38"/>
      <c r="I415" s="29"/>
      <c r="J415" s="78"/>
      <c r="K415" s="78"/>
      <c r="L415" s="78"/>
      <c r="M415" s="78"/>
      <c r="N415" s="78"/>
      <c r="O415" s="78"/>
      <c r="P415" s="78"/>
      <c r="Q415" s="78"/>
      <c r="R415" s="78"/>
      <c r="S415" s="78"/>
      <c r="T415" s="78"/>
      <c r="U415" s="78"/>
    </row>
    <row r="416" spans="1:21" ht="31.5" hidden="1" customHeight="1" outlineLevel="1" x14ac:dyDescent="0.25">
      <c r="A416" s="8" t="s">
        <v>594</v>
      </c>
      <c r="B416" s="16" t="s">
        <v>13</v>
      </c>
      <c r="C416" s="10" t="s">
        <v>5</v>
      </c>
      <c r="D416" s="38" t="s">
        <v>206</v>
      </c>
      <c r="E416" s="38" t="s">
        <v>206</v>
      </c>
      <c r="F416" s="38" t="e">
        <f t="shared" si="74"/>
        <v>#VALUE!</v>
      </c>
      <c r="G416" s="89">
        <f t="shared" si="75"/>
        <v>0</v>
      </c>
      <c r="H416" s="38"/>
      <c r="I416" s="29"/>
      <c r="J416" s="78"/>
      <c r="K416" s="78"/>
      <c r="L416" s="78"/>
      <c r="M416" s="78"/>
      <c r="N416" s="78"/>
      <c r="O416" s="78"/>
      <c r="P416" s="78"/>
      <c r="Q416" s="78"/>
      <c r="R416" s="78"/>
      <c r="S416" s="78"/>
      <c r="T416" s="78"/>
      <c r="U416" s="78"/>
    </row>
    <row r="417" spans="1:21" ht="15.75" hidden="1" customHeight="1" outlineLevel="1" x14ac:dyDescent="0.25">
      <c r="A417" s="8" t="s">
        <v>595</v>
      </c>
      <c r="B417" s="16" t="s">
        <v>374</v>
      </c>
      <c r="C417" s="10" t="s">
        <v>5</v>
      </c>
      <c r="D417" s="38" t="s">
        <v>206</v>
      </c>
      <c r="E417" s="38" t="s">
        <v>206</v>
      </c>
      <c r="F417" s="38" t="e">
        <f t="shared" si="74"/>
        <v>#VALUE!</v>
      </c>
      <c r="G417" s="89">
        <f t="shared" si="75"/>
        <v>0</v>
      </c>
      <c r="H417" s="38"/>
      <c r="I417" s="29"/>
      <c r="J417" s="78"/>
      <c r="K417" s="78"/>
      <c r="L417" s="78"/>
      <c r="M417" s="78"/>
      <c r="N417" s="78"/>
      <c r="O417" s="78"/>
      <c r="P417" s="78"/>
      <c r="Q417" s="78"/>
      <c r="R417" s="78"/>
      <c r="S417" s="78"/>
      <c r="T417" s="78"/>
      <c r="U417" s="78"/>
    </row>
    <row r="418" spans="1:21" collapsed="1" x14ac:dyDescent="0.25">
      <c r="A418" s="8" t="s">
        <v>596</v>
      </c>
      <c r="B418" s="16" t="s">
        <v>377</v>
      </c>
      <c r="C418" s="10" t="s">
        <v>5</v>
      </c>
      <c r="D418" s="38">
        <v>158.78124620194404</v>
      </c>
      <c r="E418" s="38">
        <v>160.19235205875</v>
      </c>
      <c r="F418" s="38">
        <f t="shared" si="74"/>
        <v>1.4111058568059605</v>
      </c>
      <c r="G418" s="89">
        <f t="shared" si="75"/>
        <v>8.8871065730978215E-3</v>
      </c>
      <c r="H418" s="38"/>
      <c r="I418" s="29"/>
      <c r="J418" s="78"/>
      <c r="K418" s="78"/>
      <c r="L418" s="78"/>
      <c r="M418" s="78"/>
      <c r="N418" s="78"/>
      <c r="O418" s="78"/>
      <c r="P418" s="78"/>
      <c r="Q418" s="78"/>
      <c r="R418" s="78"/>
      <c r="S418" s="78"/>
      <c r="T418" s="78"/>
      <c r="U418" s="78"/>
    </row>
    <row r="419" spans="1:21" ht="15.75" hidden="1" customHeight="1" outlineLevel="1" x14ac:dyDescent="0.25">
      <c r="A419" s="8" t="s">
        <v>597</v>
      </c>
      <c r="B419" s="16" t="s">
        <v>380</v>
      </c>
      <c r="C419" s="10" t="s">
        <v>5</v>
      </c>
      <c r="D419" s="38" t="s">
        <v>206</v>
      </c>
      <c r="E419" s="38" t="s">
        <v>206</v>
      </c>
      <c r="F419" s="38" t="e">
        <f t="shared" si="74"/>
        <v>#VALUE!</v>
      </c>
      <c r="G419" s="89">
        <f t="shared" si="75"/>
        <v>0</v>
      </c>
      <c r="H419" s="38"/>
      <c r="I419" s="29"/>
      <c r="J419" s="78"/>
      <c r="K419" s="78"/>
      <c r="L419" s="78"/>
      <c r="M419" s="78"/>
      <c r="N419" s="78"/>
      <c r="O419" s="78"/>
      <c r="P419" s="78"/>
      <c r="Q419" s="78"/>
      <c r="R419" s="78"/>
      <c r="S419" s="78"/>
      <c r="T419" s="78"/>
      <c r="U419" s="78"/>
    </row>
    <row r="420" spans="1:21" collapsed="1" x14ac:dyDescent="0.25">
      <c r="A420" s="8" t="s">
        <v>598</v>
      </c>
      <c r="B420" s="16" t="s">
        <v>386</v>
      </c>
      <c r="C420" s="10" t="s">
        <v>5</v>
      </c>
      <c r="D420" s="38">
        <v>0</v>
      </c>
      <c r="E420" s="38">
        <v>0</v>
      </c>
      <c r="F420" s="38">
        <f t="shared" si="74"/>
        <v>0</v>
      </c>
      <c r="G420" s="89">
        <f t="shared" si="75"/>
        <v>0</v>
      </c>
      <c r="H420" s="38"/>
      <c r="I420" s="29"/>
      <c r="J420" s="78"/>
      <c r="K420" s="78"/>
      <c r="L420" s="78"/>
      <c r="M420" s="78"/>
      <c r="N420" s="78"/>
      <c r="O420" s="78"/>
      <c r="P420" s="78"/>
      <c r="Q420" s="78"/>
      <c r="R420" s="78"/>
      <c r="S420" s="78"/>
      <c r="T420" s="78"/>
      <c r="U420" s="78"/>
    </row>
    <row r="421" spans="1:21" ht="15.75" hidden="1" customHeight="1" outlineLevel="1" x14ac:dyDescent="0.25">
      <c r="A421" s="8" t="s">
        <v>599</v>
      </c>
      <c r="B421" s="16" t="s">
        <v>388</v>
      </c>
      <c r="C421" s="10" t="s">
        <v>5</v>
      </c>
      <c r="D421" s="38" t="s">
        <v>206</v>
      </c>
      <c r="E421" s="38" t="s">
        <v>206</v>
      </c>
      <c r="F421" s="38" t="e">
        <f t="shared" si="74"/>
        <v>#VALUE!</v>
      </c>
      <c r="G421" s="89">
        <f t="shared" si="75"/>
        <v>0</v>
      </c>
      <c r="H421" s="38"/>
      <c r="I421" s="29"/>
      <c r="J421" s="78"/>
      <c r="K421" s="78"/>
      <c r="L421" s="78"/>
      <c r="M421" s="78"/>
      <c r="N421" s="78"/>
      <c r="O421" s="78"/>
      <c r="P421" s="78"/>
      <c r="Q421" s="78"/>
      <c r="R421" s="78"/>
      <c r="S421" s="78"/>
      <c r="T421" s="78"/>
      <c r="U421" s="78"/>
    </row>
    <row r="422" spans="1:21" ht="31.5" hidden="1" customHeight="1" outlineLevel="1" x14ac:dyDescent="0.25">
      <c r="A422" s="8" t="s">
        <v>600</v>
      </c>
      <c r="B422" s="16" t="s">
        <v>391</v>
      </c>
      <c r="C422" s="10" t="s">
        <v>5</v>
      </c>
      <c r="D422" s="38" t="s">
        <v>206</v>
      </c>
      <c r="E422" s="38" t="s">
        <v>206</v>
      </c>
      <c r="F422" s="38" t="e">
        <f t="shared" si="74"/>
        <v>#VALUE!</v>
      </c>
      <c r="G422" s="89">
        <f t="shared" si="75"/>
        <v>0</v>
      </c>
      <c r="H422" s="38"/>
      <c r="I422" s="29"/>
      <c r="J422" s="78"/>
      <c r="K422" s="78"/>
      <c r="L422" s="78"/>
      <c r="M422" s="78"/>
      <c r="N422" s="78"/>
      <c r="O422" s="78"/>
      <c r="P422" s="78"/>
      <c r="Q422" s="78"/>
      <c r="R422" s="78"/>
      <c r="S422" s="78"/>
      <c r="T422" s="78"/>
      <c r="U422" s="78"/>
    </row>
    <row r="423" spans="1:21" ht="15.75" hidden="1" customHeight="1" outlineLevel="1" x14ac:dyDescent="0.25">
      <c r="A423" s="8" t="s">
        <v>601</v>
      </c>
      <c r="B423" s="17" t="s">
        <v>29</v>
      </c>
      <c r="C423" s="10" t="s">
        <v>5</v>
      </c>
      <c r="D423" s="38" t="s">
        <v>206</v>
      </c>
      <c r="E423" s="38" t="s">
        <v>206</v>
      </c>
      <c r="F423" s="38" t="e">
        <f t="shared" si="74"/>
        <v>#VALUE!</v>
      </c>
      <c r="G423" s="89">
        <f t="shared" si="75"/>
        <v>0</v>
      </c>
      <c r="H423" s="38"/>
      <c r="I423" s="29"/>
      <c r="J423" s="78"/>
      <c r="K423" s="78"/>
      <c r="L423" s="78"/>
      <c r="M423" s="78"/>
      <c r="N423" s="78"/>
      <c r="O423" s="78"/>
      <c r="P423" s="78"/>
      <c r="Q423" s="78"/>
      <c r="R423" s="78"/>
      <c r="S423" s="78"/>
      <c r="T423" s="78"/>
      <c r="U423" s="78"/>
    </row>
    <row r="424" spans="1:21" ht="15.75" hidden="1" customHeight="1" outlineLevel="1" x14ac:dyDescent="0.25">
      <c r="A424" s="8" t="s">
        <v>602</v>
      </c>
      <c r="B424" s="70" t="s">
        <v>31</v>
      </c>
      <c r="C424" s="10" t="s">
        <v>5</v>
      </c>
      <c r="D424" s="38" t="s">
        <v>206</v>
      </c>
      <c r="E424" s="38" t="s">
        <v>206</v>
      </c>
      <c r="F424" s="38" t="e">
        <f t="shared" si="74"/>
        <v>#VALUE!</v>
      </c>
      <c r="G424" s="89">
        <f t="shared" si="75"/>
        <v>0</v>
      </c>
      <c r="H424" s="38"/>
      <c r="I424" s="29"/>
      <c r="J424" s="78"/>
      <c r="K424" s="78"/>
      <c r="L424" s="78"/>
      <c r="M424" s="78"/>
      <c r="N424" s="78"/>
      <c r="O424" s="78"/>
      <c r="P424" s="78"/>
      <c r="Q424" s="78"/>
      <c r="R424" s="78"/>
      <c r="S424" s="78"/>
      <c r="T424" s="78"/>
      <c r="U424" s="78"/>
    </row>
    <row r="425" spans="1:21" collapsed="1" x14ac:dyDescent="0.25">
      <c r="A425" s="8" t="s">
        <v>603</v>
      </c>
      <c r="B425" s="14" t="s">
        <v>604</v>
      </c>
      <c r="C425" s="10" t="s">
        <v>5</v>
      </c>
      <c r="D425" s="38">
        <v>0</v>
      </c>
      <c r="E425" s="38">
        <v>0</v>
      </c>
      <c r="F425" s="38">
        <f t="shared" si="74"/>
        <v>0</v>
      </c>
      <c r="G425" s="89">
        <f t="shared" si="75"/>
        <v>0</v>
      </c>
      <c r="H425" s="38"/>
      <c r="I425" s="29"/>
      <c r="J425" s="78"/>
      <c r="K425" s="78"/>
      <c r="L425" s="78"/>
      <c r="M425" s="78"/>
      <c r="N425" s="78"/>
      <c r="O425" s="78"/>
      <c r="P425" s="78"/>
      <c r="Q425" s="78"/>
      <c r="R425" s="78"/>
      <c r="S425" s="78"/>
      <c r="T425" s="78"/>
      <c r="U425" s="78"/>
    </row>
    <row r="426" spans="1:21" x14ac:dyDescent="0.25">
      <c r="A426" s="8" t="s">
        <v>605</v>
      </c>
      <c r="B426" s="14" t="s">
        <v>606</v>
      </c>
      <c r="C426" s="10" t="s">
        <v>5</v>
      </c>
      <c r="D426" s="38">
        <f t="shared" ref="D426" si="86">D432+D434</f>
        <v>0</v>
      </c>
      <c r="E426" s="38">
        <v>0</v>
      </c>
      <c r="F426" s="38">
        <f t="shared" si="74"/>
        <v>0</v>
      </c>
      <c r="G426" s="89">
        <f t="shared" si="75"/>
        <v>0</v>
      </c>
      <c r="H426" s="38"/>
      <c r="I426" s="29"/>
      <c r="J426" s="78"/>
      <c r="K426" s="78"/>
      <c r="L426" s="78"/>
      <c r="M426" s="78"/>
      <c r="N426" s="78"/>
      <c r="O426" s="78"/>
      <c r="P426" s="78"/>
      <c r="Q426" s="78"/>
      <c r="R426" s="78"/>
      <c r="S426" s="78"/>
      <c r="T426" s="78"/>
      <c r="U426" s="78"/>
    </row>
    <row r="427" spans="1:21" ht="15.75" hidden="1" customHeight="1" outlineLevel="1" x14ac:dyDescent="0.25">
      <c r="A427" s="8" t="s">
        <v>607</v>
      </c>
      <c r="B427" s="16" t="s">
        <v>591</v>
      </c>
      <c r="C427" s="10" t="s">
        <v>5</v>
      </c>
      <c r="D427" s="38" t="s">
        <v>206</v>
      </c>
      <c r="E427" s="38" t="s">
        <v>206</v>
      </c>
      <c r="F427" s="38" t="e">
        <f t="shared" si="74"/>
        <v>#VALUE!</v>
      </c>
      <c r="G427" s="89">
        <f t="shared" si="75"/>
        <v>0</v>
      </c>
      <c r="H427" s="38"/>
      <c r="I427" s="29"/>
      <c r="J427" s="78"/>
      <c r="K427" s="78"/>
      <c r="L427" s="78"/>
      <c r="M427" s="78"/>
      <c r="N427" s="78"/>
      <c r="O427" s="78"/>
      <c r="P427" s="78"/>
      <c r="Q427" s="78"/>
      <c r="R427" s="78"/>
      <c r="S427" s="78"/>
      <c r="T427" s="78"/>
      <c r="U427" s="78"/>
    </row>
    <row r="428" spans="1:21" ht="31.5" hidden="1" customHeight="1" outlineLevel="1" x14ac:dyDescent="0.25">
      <c r="A428" s="8" t="s">
        <v>608</v>
      </c>
      <c r="B428" s="16" t="s">
        <v>9</v>
      </c>
      <c r="C428" s="10" t="s">
        <v>5</v>
      </c>
      <c r="D428" s="38" t="s">
        <v>206</v>
      </c>
      <c r="E428" s="38" t="s">
        <v>206</v>
      </c>
      <c r="F428" s="38" t="e">
        <f t="shared" si="74"/>
        <v>#VALUE!</v>
      </c>
      <c r="G428" s="89">
        <f t="shared" si="75"/>
        <v>0</v>
      </c>
      <c r="H428" s="38"/>
      <c r="I428" s="29"/>
      <c r="J428" s="78"/>
      <c r="K428" s="78"/>
      <c r="L428" s="78"/>
      <c r="M428" s="78"/>
      <c r="N428" s="78"/>
      <c r="O428" s="78"/>
      <c r="P428" s="78"/>
      <c r="Q428" s="78"/>
      <c r="R428" s="78"/>
      <c r="S428" s="78"/>
      <c r="T428" s="78"/>
      <c r="U428" s="78"/>
    </row>
    <row r="429" spans="1:21" ht="31.5" hidden="1" customHeight="1" outlineLevel="1" x14ac:dyDescent="0.25">
      <c r="A429" s="8" t="s">
        <v>609</v>
      </c>
      <c r="B429" s="16" t="s">
        <v>11</v>
      </c>
      <c r="C429" s="10" t="s">
        <v>5</v>
      </c>
      <c r="D429" s="38" t="s">
        <v>206</v>
      </c>
      <c r="E429" s="38" t="s">
        <v>206</v>
      </c>
      <c r="F429" s="38" t="e">
        <f t="shared" si="74"/>
        <v>#VALUE!</v>
      </c>
      <c r="G429" s="89">
        <f t="shared" si="75"/>
        <v>0</v>
      </c>
      <c r="H429" s="38"/>
      <c r="I429" s="29"/>
      <c r="J429" s="78"/>
      <c r="K429" s="78"/>
      <c r="L429" s="78"/>
      <c r="M429" s="78"/>
      <c r="N429" s="78"/>
      <c r="O429" s="78"/>
      <c r="P429" s="78"/>
      <c r="Q429" s="78"/>
      <c r="R429" s="78"/>
      <c r="S429" s="78"/>
      <c r="T429" s="78"/>
      <c r="U429" s="78"/>
    </row>
    <row r="430" spans="1:21" ht="31.5" hidden="1" customHeight="1" outlineLevel="1" x14ac:dyDescent="0.25">
      <c r="A430" s="8" t="s">
        <v>610</v>
      </c>
      <c r="B430" s="16" t="s">
        <v>13</v>
      </c>
      <c r="C430" s="10" t="s">
        <v>5</v>
      </c>
      <c r="D430" s="38" t="s">
        <v>206</v>
      </c>
      <c r="E430" s="38" t="s">
        <v>206</v>
      </c>
      <c r="F430" s="38" t="e">
        <f t="shared" si="74"/>
        <v>#VALUE!</v>
      </c>
      <c r="G430" s="89">
        <f t="shared" si="75"/>
        <v>0</v>
      </c>
      <c r="H430" s="38"/>
      <c r="I430" s="29"/>
      <c r="J430" s="78"/>
      <c r="K430" s="78"/>
      <c r="L430" s="78"/>
      <c r="M430" s="78"/>
      <c r="N430" s="78"/>
      <c r="O430" s="78"/>
      <c r="P430" s="78"/>
      <c r="Q430" s="78"/>
      <c r="R430" s="78"/>
      <c r="S430" s="78"/>
      <c r="T430" s="78"/>
      <c r="U430" s="78"/>
    </row>
    <row r="431" spans="1:21" ht="15.75" hidden="1" customHeight="1" outlineLevel="1" x14ac:dyDescent="0.25">
      <c r="A431" s="8" t="s">
        <v>611</v>
      </c>
      <c r="B431" s="16" t="s">
        <v>374</v>
      </c>
      <c r="C431" s="10" t="s">
        <v>5</v>
      </c>
      <c r="D431" s="38" t="s">
        <v>206</v>
      </c>
      <c r="E431" s="38" t="s">
        <v>206</v>
      </c>
      <c r="F431" s="38" t="e">
        <f t="shared" si="74"/>
        <v>#VALUE!</v>
      </c>
      <c r="G431" s="89">
        <f t="shared" si="75"/>
        <v>0</v>
      </c>
      <c r="H431" s="38"/>
      <c r="I431" s="29"/>
      <c r="J431" s="78"/>
      <c r="K431" s="78"/>
      <c r="L431" s="78"/>
      <c r="M431" s="78"/>
      <c r="N431" s="78"/>
      <c r="O431" s="78"/>
      <c r="P431" s="78"/>
      <c r="Q431" s="78"/>
      <c r="R431" s="78"/>
      <c r="S431" s="78"/>
      <c r="T431" s="78"/>
      <c r="U431" s="78"/>
    </row>
    <row r="432" spans="1:21" collapsed="1" x14ac:dyDescent="0.25">
      <c r="A432" s="8" t="s">
        <v>612</v>
      </c>
      <c r="B432" s="16" t="s">
        <v>377</v>
      </c>
      <c r="C432" s="10" t="s">
        <v>5</v>
      </c>
      <c r="D432" s="38">
        <v>0</v>
      </c>
      <c r="E432" s="38">
        <v>0</v>
      </c>
      <c r="F432" s="38">
        <f t="shared" si="74"/>
        <v>0</v>
      </c>
      <c r="G432" s="89">
        <f t="shared" si="75"/>
        <v>0</v>
      </c>
      <c r="H432" s="38"/>
      <c r="I432" s="29"/>
      <c r="J432" s="78"/>
      <c r="K432" s="78"/>
      <c r="L432" s="78"/>
      <c r="M432" s="78"/>
      <c r="N432" s="78"/>
      <c r="O432" s="78"/>
      <c r="P432" s="78"/>
      <c r="Q432" s="78"/>
      <c r="R432" s="78"/>
      <c r="S432" s="78"/>
      <c r="T432" s="78"/>
      <c r="U432" s="78"/>
    </row>
    <row r="433" spans="1:21" ht="15.75" hidden="1" customHeight="1" outlineLevel="1" x14ac:dyDescent="0.25">
      <c r="A433" s="8" t="s">
        <v>613</v>
      </c>
      <c r="B433" s="16" t="s">
        <v>380</v>
      </c>
      <c r="C433" s="10" t="s">
        <v>5</v>
      </c>
      <c r="D433" s="38" t="s">
        <v>206</v>
      </c>
      <c r="E433" s="38" t="s">
        <v>206</v>
      </c>
      <c r="F433" s="38" t="e">
        <f t="shared" si="74"/>
        <v>#VALUE!</v>
      </c>
      <c r="G433" s="89">
        <f t="shared" si="75"/>
        <v>0</v>
      </c>
      <c r="H433" s="38"/>
      <c r="I433" s="29"/>
      <c r="J433" s="78"/>
      <c r="K433" s="78"/>
      <c r="L433" s="78"/>
      <c r="M433" s="78"/>
      <c r="N433" s="78"/>
      <c r="O433" s="78"/>
      <c r="P433" s="78"/>
      <c r="Q433" s="78"/>
      <c r="R433" s="78"/>
      <c r="S433" s="78"/>
      <c r="T433" s="78"/>
      <c r="U433" s="78"/>
    </row>
    <row r="434" spans="1:21" collapsed="1" x14ac:dyDescent="0.25">
      <c r="A434" s="8" t="s">
        <v>614</v>
      </c>
      <c r="B434" s="16" t="s">
        <v>386</v>
      </c>
      <c r="C434" s="10" t="s">
        <v>5</v>
      </c>
      <c r="D434" s="38">
        <v>0</v>
      </c>
      <c r="E434" s="38">
        <v>0</v>
      </c>
      <c r="F434" s="38">
        <f t="shared" si="74"/>
        <v>0</v>
      </c>
      <c r="G434" s="89">
        <f t="shared" si="75"/>
        <v>0</v>
      </c>
      <c r="H434" s="38"/>
      <c r="I434" s="29"/>
      <c r="J434" s="78"/>
      <c r="K434" s="78"/>
      <c r="L434" s="78"/>
      <c r="M434" s="78"/>
      <c r="N434" s="78"/>
      <c r="O434" s="78"/>
      <c r="P434" s="78"/>
      <c r="Q434" s="78"/>
      <c r="R434" s="78"/>
      <c r="S434" s="78"/>
      <c r="T434" s="78"/>
      <c r="U434" s="78"/>
    </row>
    <row r="435" spans="1:21" ht="15.75" hidden="1" customHeight="1" outlineLevel="1" x14ac:dyDescent="0.25">
      <c r="A435" s="8" t="s">
        <v>615</v>
      </c>
      <c r="B435" s="16" t="s">
        <v>388</v>
      </c>
      <c r="C435" s="10" t="s">
        <v>5</v>
      </c>
      <c r="D435" s="38" t="s">
        <v>206</v>
      </c>
      <c r="E435" s="38" t="s">
        <v>206</v>
      </c>
      <c r="F435" s="38" t="e">
        <f t="shared" si="74"/>
        <v>#VALUE!</v>
      </c>
      <c r="G435" s="89">
        <f t="shared" si="75"/>
        <v>0</v>
      </c>
      <c r="H435" s="38"/>
      <c r="I435" s="29"/>
      <c r="J435" s="78"/>
      <c r="K435" s="78"/>
      <c r="L435" s="78"/>
      <c r="M435" s="78"/>
      <c r="N435" s="78"/>
      <c r="O435" s="78"/>
      <c r="P435" s="78"/>
      <c r="Q435" s="78"/>
      <c r="R435" s="78"/>
      <c r="S435" s="78"/>
      <c r="T435" s="78"/>
      <c r="U435" s="78"/>
    </row>
    <row r="436" spans="1:21" ht="31.5" hidden="1" customHeight="1" outlineLevel="1" x14ac:dyDescent="0.25">
      <c r="A436" s="8" t="s">
        <v>616</v>
      </c>
      <c r="B436" s="16" t="s">
        <v>391</v>
      </c>
      <c r="C436" s="10" t="s">
        <v>5</v>
      </c>
      <c r="D436" s="38" t="s">
        <v>206</v>
      </c>
      <c r="E436" s="38" t="s">
        <v>206</v>
      </c>
      <c r="F436" s="38" t="e">
        <f t="shared" si="74"/>
        <v>#VALUE!</v>
      </c>
      <c r="G436" s="89">
        <f t="shared" si="75"/>
        <v>0</v>
      </c>
      <c r="H436" s="38"/>
      <c r="I436" s="29"/>
      <c r="J436" s="78"/>
      <c r="K436" s="78"/>
      <c r="L436" s="78"/>
      <c r="M436" s="78"/>
      <c r="N436" s="78"/>
      <c r="O436" s="78"/>
      <c r="P436" s="78"/>
      <c r="Q436" s="78"/>
      <c r="R436" s="78"/>
      <c r="S436" s="78"/>
      <c r="T436" s="78"/>
      <c r="U436" s="78"/>
    </row>
    <row r="437" spans="1:21" ht="15.75" hidden="1" customHeight="1" outlineLevel="1" x14ac:dyDescent="0.25">
      <c r="A437" s="8" t="s">
        <v>617</v>
      </c>
      <c r="B437" s="70" t="s">
        <v>29</v>
      </c>
      <c r="C437" s="10" t="s">
        <v>5</v>
      </c>
      <c r="D437" s="38" t="s">
        <v>206</v>
      </c>
      <c r="E437" s="38" t="s">
        <v>206</v>
      </c>
      <c r="F437" s="38" t="e">
        <f t="shared" si="74"/>
        <v>#VALUE!</v>
      </c>
      <c r="G437" s="89">
        <f t="shared" si="75"/>
        <v>0</v>
      </c>
      <c r="H437" s="38"/>
      <c r="I437" s="29"/>
      <c r="J437" s="78"/>
      <c r="K437" s="78"/>
      <c r="L437" s="78"/>
      <c r="M437" s="78"/>
      <c r="N437" s="78"/>
      <c r="O437" s="78"/>
      <c r="P437" s="78"/>
      <c r="Q437" s="78"/>
      <c r="R437" s="78"/>
      <c r="S437" s="78"/>
      <c r="T437" s="78"/>
      <c r="U437" s="78"/>
    </row>
    <row r="438" spans="1:21" ht="15.75" hidden="1" customHeight="1" outlineLevel="1" x14ac:dyDescent="0.25">
      <c r="A438" s="8" t="s">
        <v>618</v>
      </c>
      <c r="B438" s="70" t="s">
        <v>31</v>
      </c>
      <c r="C438" s="10" t="s">
        <v>5</v>
      </c>
      <c r="D438" s="38" t="s">
        <v>206</v>
      </c>
      <c r="E438" s="38" t="s">
        <v>206</v>
      </c>
      <c r="F438" s="38" t="e">
        <f t="shared" si="74"/>
        <v>#VALUE!</v>
      </c>
      <c r="G438" s="89">
        <f t="shared" si="75"/>
        <v>0</v>
      </c>
      <c r="H438" s="38"/>
      <c r="I438" s="29"/>
      <c r="J438" s="78"/>
      <c r="K438" s="78"/>
      <c r="L438" s="78"/>
      <c r="M438" s="78"/>
      <c r="N438" s="78"/>
      <c r="O438" s="78"/>
      <c r="P438" s="78"/>
      <c r="Q438" s="78"/>
      <c r="R438" s="78"/>
      <c r="S438" s="78"/>
      <c r="T438" s="78"/>
      <c r="U438" s="78"/>
    </row>
    <row r="439" spans="1:21" collapsed="1" x14ac:dyDescent="0.25">
      <c r="A439" s="8" t="s">
        <v>16</v>
      </c>
      <c r="B439" s="13" t="s">
        <v>695</v>
      </c>
      <c r="C439" s="10" t="s">
        <v>5</v>
      </c>
      <c r="D439" s="38">
        <v>40.005966673818783</v>
      </c>
      <c r="E439" s="38">
        <v>182.92304701975004</v>
      </c>
      <c r="F439" s="38">
        <f t="shared" si="74"/>
        <v>142.91708034593125</v>
      </c>
      <c r="G439" s="89">
        <f t="shared" si="75"/>
        <v>3.572394125885749</v>
      </c>
      <c r="H439" s="38"/>
      <c r="I439" s="29"/>
      <c r="J439" s="78"/>
      <c r="K439" s="78"/>
      <c r="L439" s="78"/>
      <c r="M439" s="78"/>
      <c r="N439" s="78"/>
      <c r="O439" s="78"/>
      <c r="P439" s="78"/>
      <c r="Q439" s="78"/>
      <c r="R439" s="78"/>
      <c r="S439" s="78"/>
      <c r="T439" s="78"/>
      <c r="U439" s="78"/>
    </row>
    <row r="440" spans="1:21" x14ac:dyDescent="0.25">
      <c r="A440" s="8" t="s">
        <v>18</v>
      </c>
      <c r="B440" s="13" t="s">
        <v>619</v>
      </c>
      <c r="C440" s="10" t="s">
        <v>5</v>
      </c>
      <c r="D440" s="38">
        <f>D441+D442+D443+D444</f>
        <v>2354.4062549352566</v>
      </c>
      <c r="E440" s="38">
        <f t="shared" ref="E440" si="87">E441+E442+E443+E444</f>
        <v>472.64604263000007</v>
      </c>
      <c r="F440" s="38">
        <f t="shared" si="74"/>
        <v>-1881.7602123052566</v>
      </c>
      <c r="G440" s="89">
        <f t="shared" si="75"/>
        <v>-0.79925043027759146</v>
      </c>
      <c r="H440" s="38"/>
      <c r="I440" s="29"/>
      <c r="J440" s="78"/>
      <c r="K440" s="78"/>
      <c r="L440" s="78"/>
      <c r="M440" s="78"/>
      <c r="N440" s="78"/>
      <c r="O440" s="78"/>
      <c r="P440" s="78"/>
      <c r="Q440" s="78"/>
      <c r="R440" s="78"/>
      <c r="S440" s="78"/>
      <c r="T440" s="78"/>
      <c r="U440" s="78"/>
    </row>
    <row r="441" spans="1:21" x14ac:dyDescent="0.25">
      <c r="A441" s="8" t="s">
        <v>620</v>
      </c>
      <c r="B441" s="14" t="s">
        <v>621</v>
      </c>
      <c r="C441" s="10" t="s">
        <v>5</v>
      </c>
      <c r="D441" s="38">
        <v>2313.1576677681064</v>
      </c>
      <c r="E441" s="38">
        <v>472.64604263000007</v>
      </c>
      <c r="F441" s="38">
        <f t="shared" si="74"/>
        <v>-1840.5116251381064</v>
      </c>
      <c r="G441" s="89">
        <f t="shared" si="75"/>
        <v>-0.79567063273899463</v>
      </c>
      <c r="H441" s="38"/>
      <c r="I441" s="29"/>
      <c r="J441" s="78"/>
      <c r="K441" s="78"/>
      <c r="L441" s="78"/>
      <c r="M441" s="78"/>
      <c r="N441" s="78"/>
      <c r="O441" s="78"/>
      <c r="P441" s="78"/>
      <c r="Q441" s="78"/>
      <c r="R441" s="78"/>
      <c r="S441" s="78"/>
      <c r="T441" s="78"/>
      <c r="U441" s="78"/>
    </row>
    <row r="442" spans="1:21" x14ac:dyDescent="0.25">
      <c r="A442" s="8" t="s">
        <v>622</v>
      </c>
      <c r="B442" s="14" t="s">
        <v>623</v>
      </c>
      <c r="C442" s="10" t="s">
        <v>5</v>
      </c>
      <c r="D442" s="38">
        <v>0</v>
      </c>
      <c r="E442" s="38">
        <v>0</v>
      </c>
      <c r="F442" s="38">
        <f t="shared" si="74"/>
        <v>0</v>
      </c>
      <c r="G442" s="89">
        <f t="shared" si="75"/>
        <v>0</v>
      </c>
      <c r="H442" s="38"/>
      <c r="I442" s="29"/>
      <c r="J442" s="78"/>
      <c r="K442" s="78"/>
      <c r="L442" s="78"/>
      <c r="M442" s="78"/>
      <c r="N442" s="78"/>
      <c r="O442" s="78"/>
      <c r="P442" s="78"/>
      <c r="Q442" s="78"/>
      <c r="R442" s="78"/>
      <c r="S442" s="78"/>
      <c r="T442" s="78"/>
      <c r="U442" s="78"/>
    </row>
    <row r="443" spans="1:21" x14ac:dyDescent="0.25">
      <c r="A443" s="8" t="s">
        <v>696</v>
      </c>
      <c r="B443" s="14" t="s">
        <v>697</v>
      </c>
      <c r="C443" s="10" t="s">
        <v>5</v>
      </c>
      <c r="D443" s="38">
        <v>41.248587167149942</v>
      </c>
      <c r="E443" s="38">
        <v>0</v>
      </c>
      <c r="F443" s="38">
        <f t="shared" si="74"/>
        <v>-41.248587167149942</v>
      </c>
      <c r="G443" s="89">
        <f t="shared" si="75"/>
        <v>-1</v>
      </c>
      <c r="H443" s="38"/>
      <c r="I443" s="29"/>
      <c r="J443" s="78"/>
      <c r="K443" s="78"/>
      <c r="L443" s="78"/>
      <c r="M443" s="78"/>
      <c r="N443" s="78"/>
      <c r="O443" s="78"/>
      <c r="P443" s="78"/>
      <c r="Q443" s="78"/>
      <c r="R443" s="78"/>
      <c r="S443" s="78"/>
      <c r="T443" s="78"/>
      <c r="U443" s="78"/>
    </row>
    <row r="444" spans="1:21" x14ac:dyDescent="0.25">
      <c r="A444" s="8" t="s">
        <v>698</v>
      </c>
      <c r="B444" s="14" t="s">
        <v>699</v>
      </c>
      <c r="C444" s="10" t="s">
        <v>5</v>
      </c>
      <c r="D444" s="38">
        <v>0</v>
      </c>
      <c r="E444" s="38">
        <v>0</v>
      </c>
      <c r="F444" s="38">
        <f t="shared" si="74"/>
        <v>0</v>
      </c>
      <c r="G444" s="89">
        <f t="shared" si="75"/>
        <v>0</v>
      </c>
      <c r="H444" s="38"/>
      <c r="I444" s="29"/>
      <c r="J444" s="78"/>
      <c r="K444" s="78"/>
      <c r="L444" s="78"/>
      <c r="M444" s="78"/>
      <c r="N444" s="78"/>
      <c r="O444" s="78"/>
      <c r="P444" s="78"/>
      <c r="Q444" s="78"/>
      <c r="R444" s="78"/>
      <c r="S444" s="78"/>
      <c r="T444" s="78"/>
      <c r="U444" s="78"/>
    </row>
    <row r="445" spans="1:21" x14ac:dyDescent="0.25">
      <c r="A445" s="8" t="s">
        <v>34</v>
      </c>
      <c r="B445" s="37" t="s">
        <v>624</v>
      </c>
      <c r="C445" s="10" t="s">
        <v>5</v>
      </c>
      <c r="D445" s="38">
        <f t="shared" ref="D445" si="88">D446+D447+D448+D449+D450+D455+D456</f>
        <v>611.27659799317462</v>
      </c>
      <c r="E445" s="38">
        <f t="shared" ref="E445" si="89">E446+E447+E448+E449+E450+E455+E456</f>
        <v>610.71869717000004</v>
      </c>
      <c r="F445" s="38">
        <f t="shared" si="74"/>
        <v>-0.55790082317457745</v>
      </c>
      <c r="G445" s="89">
        <f t="shared" si="75"/>
        <v>-9.1268146859567305E-4</v>
      </c>
      <c r="H445" s="38"/>
      <c r="I445" s="29"/>
      <c r="J445" s="78"/>
      <c r="K445" s="78"/>
      <c r="L445" s="78"/>
      <c r="M445" s="78"/>
      <c r="N445" s="78"/>
      <c r="O445" s="78"/>
      <c r="P445" s="78"/>
      <c r="Q445" s="78"/>
      <c r="R445" s="78"/>
      <c r="S445" s="78"/>
      <c r="T445" s="78"/>
      <c r="U445" s="78"/>
    </row>
    <row r="446" spans="1:21" x14ac:dyDescent="0.25">
      <c r="A446" s="8" t="s">
        <v>36</v>
      </c>
      <c r="B446" s="13" t="s">
        <v>625</v>
      </c>
      <c r="C446" s="10" t="s">
        <v>5</v>
      </c>
      <c r="D446" s="38">
        <v>0</v>
      </c>
      <c r="E446" s="38">
        <v>0</v>
      </c>
      <c r="F446" s="38">
        <f t="shared" si="74"/>
        <v>0</v>
      </c>
      <c r="G446" s="89">
        <f t="shared" si="75"/>
        <v>0</v>
      </c>
      <c r="H446" s="38"/>
      <c r="I446" s="29"/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8"/>
      <c r="U446" s="78"/>
    </row>
    <row r="447" spans="1:21" x14ac:dyDescent="0.25">
      <c r="A447" s="8" t="s">
        <v>40</v>
      </c>
      <c r="B447" s="13" t="s">
        <v>626</v>
      </c>
      <c r="C447" s="10" t="s">
        <v>5</v>
      </c>
      <c r="D447" s="38">
        <v>0</v>
      </c>
      <c r="E447" s="38">
        <v>0</v>
      </c>
      <c r="F447" s="38">
        <f t="shared" si="74"/>
        <v>0</v>
      </c>
      <c r="G447" s="89">
        <f t="shared" si="75"/>
        <v>0</v>
      </c>
      <c r="H447" s="38"/>
      <c r="I447" s="29"/>
      <c r="J447" s="78"/>
      <c r="K447" s="78"/>
      <c r="L447" s="78"/>
      <c r="M447" s="78"/>
      <c r="N447" s="78"/>
      <c r="O447" s="78"/>
      <c r="P447" s="78"/>
      <c r="Q447" s="78"/>
      <c r="R447" s="78"/>
      <c r="S447" s="78"/>
      <c r="T447" s="78"/>
      <c r="U447" s="78"/>
    </row>
    <row r="448" spans="1:21" x14ac:dyDescent="0.25">
      <c r="A448" s="8" t="s">
        <v>41</v>
      </c>
      <c r="B448" s="13" t="s">
        <v>700</v>
      </c>
      <c r="C448" s="10" t="s">
        <v>5</v>
      </c>
      <c r="D448" s="38">
        <v>0</v>
      </c>
      <c r="E448" s="38">
        <v>0</v>
      </c>
      <c r="F448" s="38">
        <f t="shared" si="74"/>
        <v>0</v>
      </c>
      <c r="G448" s="89">
        <f t="shared" si="75"/>
        <v>0</v>
      </c>
      <c r="H448" s="38"/>
      <c r="I448" s="29"/>
      <c r="J448" s="78"/>
      <c r="K448" s="78"/>
      <c r="L448" s="78"/>
      <c r="M448" s="78"/>
      <c r="N448" s="78"/>
      <c r="O448" s="78"/>
      <c r="P448" s="78"/>
      <c r="Q448" s="78"/>
      <c r="R448" s="78"/>
      <c r="S448" s="78"/>
      <c r="T448" s="78"/>
      <c r="U448" s="78"/>
    </row>
    <row r="449" spans="1:21" x14ac:dyDescent="0.25">
      <c r="A449" s="8" t="s">
        <v>42</v>
      </c>
      <c r="B449" s="13" t="s">
        <v>627</v>
      </c>
      <c r="C449" s="10" t="s">
        <v>5</v>
      </c>
      <c r="D449" s="38">
        <v>0</v>
      </c>
      <c r="E449" s="38">
        <v>292.58109724000002</v>
      </c>
      <c r="F449" s="38">
        <f t="shared" ref="F449:F468" si="90">E449-D449</f>
        <v>292.58109724000002</v>
      </c>
      <c r="G449" s="89">
        <f t="shared" ref="G449:G468" si="91">IFERROR(F449/D449,0)</f>
        <v>0</v>
      </c>
      <c r="H449" s="38"/>
      <c r="I449" s="29"/>
      <c r="J449" s="78"/>
      <c r="K449" s="78"/>
      <c r="L449" s="78"/>
      <c r="M449" s="78"/>
      <c r="N449" s="78"/>
      <c r="O449" s="78"/>
      <c r="P449" s="78"/>
      <c r="Q449" s="78"/>
      <c r="R449" s="78"/>
      <c r="S449" s="78"/>
      <c r="T449" s="78"/>
      <c r="U449" s="78"/>
    </row>
    <row r="450" spans="1:21" x14ac:dyDescent="0.25">
      <c r="A450" s="8" t="s">
        <v>43</v>
      </c>
      <c r="B450" s="13" t="s">
        <v>628</v>
      </c>
      <c r="C450" s="10" t="s">
        <v>5</v>
      </c>
      <c r="D450" s="38">
        <v>611.27659799317462</v>
      </c>
      <c r="E450" s="38">
        <f>E451</f>
        <v>318.13759993000002</v>
      </c>
      <c r="F450" s="38">
        <f t="shared" si="90"/>
        <v>-293.1389980631746</v>
      </c>
      <c r="G450" s="89">
        <f t="shared" si="91"/>
        <v>-0.47955213568710464</v>
      </c>
      <c r="H450" s="38"/>
      <c r="I450" s="29"/>
      <c r="J450" s="78"/>
      <c r="K450" s="78"/>
      <c r="L450" s="78"/>
      <c r="M450" s="78"/>
      <c r="N450" s="78"/>
      <c r="O450" s="78"/>
      <c r="P450" s="78"/>
      <c r="Q450" s="78"/>
      <c r="R450" s="78"/>
      <c r="S450" s="78"/>
      <c r="T450" s="78"/>
      <c r="U450" s="78"/>
    </row>
    <row r="451" spans="1:21" x14ac:dyDescent="0.25">
      <c r="A451" s="8" t="s">
        <v>81</v>
      </c>
      <c r="B451" s="14" t="s">
        <v>284</v>
      </c>
      <c r="C451" s="10" t="s">
        <v>5</v>
      </c>
      <c r="D451" s="38">
        <f>D450</f>
        <v>611.27659799317462</v>
      </c>
      <c r="E451" s="38">
        <v>318.13759993000002</v>
      </c>
      <c r="F451" s="38">
        <f t="shared" si="90"/>
        <v>-293.1389980631746</v>
      </c>
      <c r="G451" s="89">
        <f t="shared" si="91"/>
        <v>-0.47955213568710464</v>
      </c>
      <c r="H451" s="38"/>
      <c r="I451" s="29"/>
      <c r="J451" s="78"/>
      <c r="K451" s="78"/>
      <c r="L451" s="78"/>
      <c r="M451" s="78"/>
      <c r="N451" s="78"/>
      <c r="O451" s="78"/>
      <c r="P451" s="78"/>
      <c r="Q451" s="78"/>
      <c r="R451" s="78"/>
      <c r="S451" s="78"/>
      <c r="T451" s="78"/>
      <c r="U451" s="78"/>
    </row>
    <row r="452" spans="1:21" ht="31.5" x14ac:dyDescent="0.25">
      <c r="A452" s="8" t="s">
        <v>629</v>
      </c>
      <c r="B452" s="16" t="s">
        <v>630</v>
      </c>
      <c r="C452" s="10" t="s">
        <v>5</v>
      </c>
      <c r="D452" s="38" t="s">
        <v>206</v>
      </c>
      <c r="E452" s="38" t="s">
        <v>206</v>
      </c>
      <c r="F452" s="38" t="s">
        <v>206</v>
      </c>
      <c r="G452" s="89">
        <f t="shared" si="91"/>
        <v>0</v>
      </c>
      <c r="H452" s="38"/>
      <c r="I452" s="29"/>
      <c r="J452" s="78"/>
      <c r="K452" s="78"/>
      <c r="L452" s="78"/>
      <c r="M452" s="78"/>
      <c r="N452" s="78"/>
      <c r="O452" s="78"/>
      <c r="P452" s="78"/>
      <c r="Q452" s="78"/>
      <c r="R452" s="78"/>
      <c r="S452" s="78"/>
      <c r="T452" s="78"/>
      <c r="U452" s="78"/>
    </row>
    <row r="453" spans="1:21" x14ac:dyDescent="0.25">
      <c r="A453" s="8" t="s">
        <v>83</v>
      </c>
      <c r="B453" s="14" t="s">
        <v>286</v>
      </c>
      <c r="C453" s="10" t="s">
        <v>5</v>
      </c>
      <c r="D453" s="38">
        <v>0</v>
      </c>
      <c r="E453" s="38">
        <v>0</v>
      </c>
      <c r="F453" s="38">
        <f t="shared" si="90"/>
        <v>0</v>
      </c>
      <c r="G453" s="89">
        <f t="shared" si="91"/>
        <v>0</v>
      </c>
      <c r="H453" s="38"/>
      <c r="I453" s="29"/>
      <c r="J453" s="78"/>
      <c r="K453" s="78"/>
      <c r="L453" s="78"/>
      <c r="M453" s="78"/>
      <c r="N453" s="78"/>
      <c r="O453" s="78"/>
      <c r="P453" s="78"/>
      <c r="Q453" s="78"/>
      <c r="R453" s="78"/>
      <c r="S453" s="78"/>
      <c r="T453" s="78"/>
      <c r="U453" s="78"/>
    </row>
    <row r="454" spans="1:21" ht="31.5" x14ac:dyDescent="0.25">
      <c r="A454" s="8" t="s">
        <v>631</v>
      </c>
      <c r="B454" s="16" t="s">
        <v>632</v>
      </c>
      <c r="C454" s="10" t="s">
        <v>5</v>
      </c>
      <c r="D454" s="38" t="s">
        <v>206</v>
      </c>
      <c r="E454" s="38" t="s">
        <v>206</v>
      </c>
      <c r="F454" s="38" t="s">
        <v>206</v>
      </c>
      <c r="G454" s="89">
        <f t="shared" si="91"/>
        <v>0</v>
      </c>
      <c r="H454" s="38"/>
      <c r="I454" s="29"/>
      <c r="J454" s="78"/>
      <c r="K454" s="78"/>
      <c r="L454" s="78"/>
      <c r="M454" s="78"/>
      <c r="N454" s="78"/>
      <c r="O454" s="78"/>
      <c r="P454" s="78"/>
      <c r="Q454" s="78"/>
      <c r="R454" s="78"/>
      <c r="S454" s="78"/>
      <c r="T454" s="78"/>
      <c r="U454" s="78"/>
    </row>
    <row r="455" spans="1:21" x14ac:dyDescent="0.25">
      <c r="A455" s="8" t="s">
        <v>44</v>
      </c>
      <c r="B455" s="13" t="s">
        <v>633</v>
      </c>
      <c r="C455" s="10" t="s">
        <v>5</v>
      </c>
      <c r="D455" s="38">
        <v>0</v>
      </c>
      <c r="E455" s="38">
        <v>0</v>
      </c>
      <c r="F455" s="38">
        <f t="shared" si="90"/>
        <v>0</v>
      </c>
      <c r="G455" s="89">
        <f t="shared" si="91"/>
        <v>0</v>
      </c>
      <c r="H455" s="38"/>
      <c r="I455" s="29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  <c r="U455" s="78"/>
    </row>
    <row r="456" spans="1:21" ht="16.5" thickBot="1" x14ac:dyDescent="0.3">
      <c r="A456" s="18" t="s">
        <v>45</v>
      </c>
      <c r="B456" s="39" t="s">
        <v>634</v>
      </c>
      <c r="C456" s="20" t="s">
        <v>5</v>
      </c>
      <c r="D456" s="40">
        <v>0</v>
      </c>
      <c r="E456" s="40">
        <v>0</v>
      </c>
      <c r="F456" s="40">
        <f t="shared" si="90"/>
        <v>0</v>
      </c>
      <c r="G456" s="90">
        <f t="shared" si="91"/>
        <v>0</v>
      </c>
      <c r="H456" s="40"/>
      <c r="I456" s="29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</row>
    <row r="457" spans="1:21" x14ac:dyDescent="0.25">
      <c r="A457" s="5" t="s">
        <v>101</v>
      </c>
      <c r="B457" s="6" t="s">
        <v>94</v>
      </c>
      <c r="C457" s="41" t="s">
        <v>206</v>
      </c>
      <c r="D457" s="42"/>
      <c r="E457" s="42"/>
      <c r="F457" s="42">
        <f t="shared" si="90"/>
        <v>0</v>
      </c>
      <c r="G457" s="91">
        <f t="shared" si="91"/>
        <v>0</v>
      </c>
      <c r="H457" s="42"/>
      <c r="I457" s="29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</row>
    <row r="458" spans="1:21" ht="47.25" x14ac:dyDescent="0.25">
      <c r="A458" s="43" t="s">
        <v>635</v>
      </c>
      <c r="B458" s="13" t="s">
        <v>701</v>
      </c>
      <c r="C458" s="20" t="s">
        <v>5</v>
      </c>
      <c r="D458" s="44">
        <v>131.43572989068036</v>
      </c>
      <c r="E458" s="44">
        <v>35.471705762500001</v>
      </c>
      <c r="F458" s="44">
        <f t="shared" si="90"/>
        <v>-95.96402412818037</v>
      </c>
      <c r="G458" s="85">
        <f t="shared" si="91"/>
        <v>-0.73012128595471693</v>
      </c>
      <c r="H458" s="44"/>
      <c r="I458" s="29"/>
      <c r="J458" s="78"/>
      <c r="K458" s="78"/>
      <c r="L458" s="78"/>
      <c r="M458" s="78"/>
      <c r="N458" s="78"/>
      <c r="O458" s="78"/>
      <c r="P458" s="78"/>
      <c r="Q458" s="78"/>
      <c r="R458" s="78"/>
      <c r="S458" s="78"/>
      <c r="T458" s="78"/>
      <c r="U458" s="78"/>
    </row>
    <row r="459" spans="1:21" x14ac:dyDescent="0.25">
      <c r="A459" s="43" t="s">
        <v>103</v>
      </c>
      <c r="B459" s="14" t="s">
        <v>636</v>
      </c>
      <c r="C459" s="20" t="s">
        <v>5</v>
      </c>
      <c r="D459" s="44">
        <v>0</v>
      </c>
      <c r="E459" s="44" t="s">
        <v>206</v>
      </c>
      <c r="F459" s="44" t="s">
        <v>206</v>
      </c>
      <c r="G459" s="85">
        <f t="shared" si="91"/>
        <v>0</v>
      </c>
      <c r="H459" s="44"/>
      <c r="I459" s="29"/>
      <c r="J459" s="78"/>
      <c r="K459" s="78"/>
      <c r="L459" s="78"/>
      <c r="M459" s="78"/>
      <c r="N459" s="78"/>
      <c r="O459" s="78"/>
      <c r="P459" s="78"/>
      <c r="Q459" s="78"/>
      <c r="R459" s="78"/>
      <c r="S459" s="78"/>
      <c r="T459" s="78"/>
      <c r="U459" s="78"/>
    </row>
    <row r="460" spans="1:21" ht="31.5" x14ac:dyDescent="0.25">
      <c r="A460" s="43" t="s">
        <v>104</v>
      </c>
      <c r="B460" s="14" t="s">
        <v>637</v>
      </c>
      <c r="C460" s="20" t="s">
        <v>5</v>
      </c>
      <c r="D460" s="44">
        <v>62.439685575566969</v>
      </c>
      <c r="E460" s="44">
        <v>0</v>
      </c>
      <c r="F460" s="44">
        <f t="shared" si="90"/>
        <v>-62.439685575566969</v>
      </c>
      <c r="G460" s="85">
        <f t="shared" si="91"/>
        <v>-1</v>
      </c>
      <c r="H460" s="44"/>
      <c r="I460" s="29"/>
      <c r="J460" s="78"/>
      <c r="K460" s="78"/>
      <c r="L460" s="78"/>
      <c r="M460" s="78"/>
      <c r="N460" s="78"/>
      <c r="O460" s="78"/>
      <c r="P460" s="78"/>
      <c r="Q460" s="78"/>
      <c r="R460" s="78"/>
      <c r="S460" s="78"/>
      <c r="T460" s="78"/>
      <c r="U460" s="78"/>
    </row>
    <row r="461" spans="1:21" ht="94.5" x14ac:dyDescent="0.25">
      <c r="A461" s="43" t="s">
        <v>702</v>
      </c>
      <c r="B461" s="16" t="s">
        <v>703</v>
      </c>
      <c r="C461" s="20" t="s">
        <v>5</v>
      </c>
      <c r="D461" s="61">
        <v>0</v>
      </c>
      <c r="E461" s="61">
        <v>0</v>
      </c>
      <c r="F461" s="61">
        <f t="shared" si="90"/>
        <v>0</v>
      </c>
      <c r="G461" s="84">
        <f t="shared" si="91"/>
        <v>0</v>
      </c>
      <c r="H461" s="61"/>
      <c r="I461" s="29"/>
      <c r="J461" s="78"/>
      <c r="K461" s="78"/>
      <c r="L461" s="78"/>
      <c r="M461" s="78"/>
      <c r="N461" s="78"/>
      <c r="O461" s="78"/>
      <c r="P461" s="78"/>
      <c r="Q461" s="78"/>
      <c r="R461" s="78"/>
      <c r="S461" s="78"/>
      <c r="T461" s="78"/>
      <c r="U461" s="78"/>
    </row>
    <row r="462" spans="1:21" x14ac:dyDescent="0.25">
      <c r="A462" s="43" t="s">
        <v>105</v>
      </c>
      <c r="B462" s="14" t="s">
        <v>638</v>
      </c>
      <c r="C462" s="20" t="s">
        <v>5</v>
      </c>
      <c r="D462" s="44">
        <v>0</v>
      </c>
      <c r="E462" s="44">
        <v>0</v>
      </c>
      <c r="F462" s="44">
        <f t="shared" si="90"/>
        <v>0</v>
      </c>
      <c r="G462" s="85">
        <f t="shared" si="91"/>
        <v>0</v>
      </c>
      <c r="H462" s="44"/>
      <c r="J462" s="78"/>
      <c r="K462" s="78"/>
      <c r="L462" s="78"/>
      <c r="M462" s="78"/>
      <c r="N462" s="78"/>
      <c r="O462" s="78"/>
      <c r="P462" s="78"/>
      <c r="Q462" s="78"/>
      <c r="R462" s="78"/>
      <c r="S462" s="78"/>
      <c r="T462" s="78"/>
      <c r="U462" s="78"/>
    </row>
    <row r="463" spans="1:21" x14ac:dyDescent="0.25">
      <c r="A463" s="43" t="s">
        <v>704</v>
      </c>
      <c r="B463" s="14" t="s">
        <v>705</v>
      </c>
      <c r="C463" s="20" t="s">
        <v>5</v>
      </c>
      <c r="D463" s="61">
        <v>56.508107200000012</v>
      </c>
      <c r="E463" s="61">
        <v>0</v>
      </c>
      <c r="F463" s="61">
        <f t="shared" si="90"/>
        <v>-56.508107200000012</v>
      </c>
      <c r="G463" s="84">
        <f t="shared" si="91"/>
        <v>-1</v>
      </c>
      <c r="H463" s="61"/>
      <c r="J463" s="78"/>
      <c r="K463" s="78"/>
      <c r="L463" s="78"/>
      <c r="M463" s="78"/>
      <c r="N463" s="78"/>
      <c r="O463" s="78"/>
      <c r="P463" s="78"/>
      <c r="Q463" s="78"/>
      <c r="R463" s="78"/>
      <c r="S463" s="78"/>
      <c r="T463" s="78"/>
      <c r="U463" s="78"/>
    </row>
    <row r="464" spans="1:21" ht="33" customHeight="1" x14ac:dyDescent="0.25">
      <c r="A464" s="43" t="s">
        <v>106</v>
      </c>
      <c r="B464" s="13" t="s">
        <v>706</v>
      </c>
      <c r="C464" s="33" t="s">
        <v>206</v>
      </c>
      <c r="D464" s="44" t="s">
        <v>206</v>
      </c>
      <c r="E464" s="44" t="s">
        <v>206</v>
      </c>
      <c r="F464" s="44" t="s">
        <v>206</v>
      </c>
      <c r="G464" s="85">
        <f t="shared" si="91"/>
        <v>0</v>
      </c>
      <c r="H464" s="44"/>
      <c r="J464" s="78"/>
      <c r="K464" s="78"/>
      <c r="L464" s="78"/>
      <c r="M464" s="78"/>
      <c r="N464" s="78"/>
      <c r="O464" s="78"/>
      <c r="P464" s="78"/>
      <c r="Q464" s="78"/>
      <c r="R464" s="78"/>
      <c r="S464" s="78"/>
      <c r="T464" s="78"/>
      <c r="U464" s="78"/>
    </row>
    <row r="465" spans="1:21" x14ac:dyDescent="0.25">
      <c r="A465" s="43" t="s">
        <v>639</v>
      </c>
      <c r="B465" s="14" t="s">
        <v>640</v>
      </c>
      <c r="C465" s="20" t="s">
        <v>5</v>
      </c>
      <c r="D465" s="44" t="s">
        <v>206</v>
      </c>
      <c r="E465" s="44" t="s">
        <v>206</v>
      </c>
      <c r="F465" s="44" t="s">
        <v>206</v>
      </c>
      <c r="G465" s="85">
        <f t="shared" si="91"/>
        <v>0</v>
      </c>
      <c r="H465" s="44"/>
      <c r="J465" s="78"/>
      <c r="K465" s="78"/>
      <c r="L465" s="78"/>
      <c r="M465" s="78"/>
      <c r="N465" s="78"/>
      <c r="O465" s="78"/>
      <c r="P465" s="78"/>
      <c r="Q465" s="78"/>
      <c r="R465" s="78"/>
      <c r="S465" s="78"/>
      <c r="T465" s="78"/>
      <c r="U465" s="78"/>
    </row>
    <row r="466" spans="1:21" x14ac:dyDescent="0.25">
      <c r="A466" s="43" t="s">
        <v>641</v>
      </c>
      <c r="B466" s="14" t="s">
        <v>642</v>
      </c>
      <c r="C466" s="20" t="s">
        <v>5</v>
      </c>
      <c r="D466" s="44" t="s">
        <v>206</v>
      </c>
      <c r="E466" s="44" t="s">
        <v>206</v>
      </c>
      <c r="F466" s="44" t="s">
        <v>206</v>
      </c>
      <c r="G466" s="85">
        <f t="shared" si="91"/>
        <v>0</v>
      </c>
      <c r="H466" s="44"/>
      <c r="J466" s="78"/>
      <c r="K466" s="78"/>
      <c r="L466" s="78"/>
      <c r="M466" s="78"/>
      <c r="N466" s="78"/>
      <c r="O466" s="78"/>
      <c r="P466" s="78"/>
      <c r="Q466" s="78"/>
      <c r="R466" s="78"/>
      <c r="S466" s="78"/>
      <c r="T466" s="78"/>
      <c r="U466" s="78"/>
    </row>
    <row r="467" spans="1:21" x14ac:dyDescent="0.25">
      <c r="A467" s="43" t="s">
        <v>643</v>
      </c>
      <c r="B467" s="14" t="s">
        <v>644</v>
      </c>
      <c r="C467" s="10" t="s">
        <v>5</v>
      </c>
      <c r="D467" s="44" t="s">
        <v>206</v>
      </c>
      <c r="E467" s="44" t="s">
        <v>206</v>
      </c>
      <c r="F467" s="44" t="s">
        <v>206</v>
      </c>
      <c r="G467" s="85">
        <f t="shared" si="91"/>
        <v>0</v>
      </c>
      <c r="H467" s="44"/>
      <c r="J467" s="78"/>
      <c r="K467" s="78"/>
      <c r="L467" s="78"/>
      <c r="M467" s="78"/>
      <c r="N467" s="78"/>
      <c r="O467" s="78"/>
      <c r="P467" s="78"/>
      <c r="Q467" s="78"/>
      <c r="R467" s="78"/>
      <c r="S467" s="78"/>
      <c r="T467" s="78"/>
      <c r="U467" s="78"/>
    </row>
    <row r="468" spans="1:21" ht="48" thickBot="1" x14ac:dyDescent="0.3">
      <c r="A468" s="74" t="s">
        <v>107</v>
      </c>
      <c r="B468" s="75" t="s">
        <v>707</v>
      </c>
      <c r="C468" s="76" t="s">
        <v>5</v>
      </c>
      <c r="D468" s="77">
        <v>0</v>
      </c>
      <c r="E468" s="77">
        <v>0</v>
      </c>
      <c r="F468" s="77">
        <f t="shared" si="90"/>
        <v>0</v>
      </c>
      <c r="G468" s="92">
        <f t="shared" si="91"/>
        <v>0</v>
      </c>
      <c r="H468" s="77"/>
      <c r="J468" s="78"/>
      <c r="K468" s="78"/>
      <c r="L468" s="78"/>
      <c r="M468" s="78"/>
      <c r="N468" s="78"/>
      <c r="O468" s="78"/>
      <c r="P468" s="78"/>
      <c r="Q468" s="78"/>
      <c r="R468" s="78"/>
      <c r="S468" s="78"/>
      <c r="T468" s="78"/>
      <c r="U468" s="78"/>
    </row>
    <row r="470" spans="1:21" x14ac:dyDescent="0.25">
      <c r="D470" s="52"/>
    </row>
    <row r="471" spans="1:21" x14ac:dyDescent="0.25">
      <c r="A471" s="48" t="s">
        <v>645</v>
      </c>
    </row>
    <row r="472" spans="1:21" x14ac:dyDescent="0.25">
      <c r="A472" s="112" t="s">
        <v>646</v>
      </c>
      <c r="B472" s="112"/>
      <c r="C472" s="112"/>
      <c r="D472" s="112"/>
      <c r="E472" s="112"/>
      <c r="F472" s="112"/>
      <c r="G472" s="112"/>
      <c r="H472" s="112"/>
    </row>
    <row r="473" spans="1:21" x14ac:dyDescent="0.25">
      <c r="A473" s="112" t="s">
        <v>647</v>
      </c>
      <c r="B473" s="112"/>
      <c r="C473" s="112"/>
      <c r="D473" s="112"/>
      <c r="E473" s="112"/>
      <c r="F473" s="112"/>
      <c r="G473" s="112"/>
      <c r="H473" s="112"/>
    </row>
    <row r="474" spans="1:21" x14ac:dyDescent="0.25">
      <c r="A474" s="112" t="s">
        <v>648</v>
      </c>
      <c r="B474" s="112"/>
      <c r="C474" s="112"/>
      <c r="D474" s="112"/>
      <c r="E474" s="112"/>
      <c r="F474" s="112"/>
      <c r="G474" s="112"/>
      <c r="H474" s="112"/>
    </row>
    <row r="475" spans="1:21" x14ac:dyDescent="0.25">
      <c r="A475" s="62" t="s">
        <v>649</v>
      </c>
    </row>
    <row r="476" spans="1:21" ht="54" customHeight="1" x14ac:dyDescent="0.25">
      <c r="A476" s="109" t="s">
        <v>650</v>
      </c>
      <c r="B476" s="109"/>
      <c r="C476" s="109"/>
      <c r="D476" s="109"/>
      <c r="E476" s="109"/>
      <c r="F476" s="109"/>
      <c r="G476" s="109"/>
      <c r="H476" s="109"/>
    </row>
  </sheetData>
  <mergeCells count="26">
    <mergeCell ref="A18:H18"/>
    <mergeCell ref="A22:H22"/>
    <mergeCell ref="A19:A20"/>
    <mergeCell ref="B19:B20"/>
    <mergeCell ref="A9:B9"/>
    <mergeCell ref="A12:B12"/>
    <mergeCell ref="A15:B15"/>
    <mergeCell ref="A6:H6"/>
    <mergeCell ref="A14:F14"/>
    <mergeCell ref="A177:H177"/>
    <mergeCell ref="A330:H330"/>
    <mergeCell ref="A380:H381"/>
    <mergeCell ref="C19:C20"/>
    <mergeCell ref="D19:E19"/>
    <mergeCell ref="H19:H20"/>
    <mergeCell ref="F19:G19"/>
    <mergeCell ref="A476:H476"/>
    <mergeCell ref="A385:B385"/>
    <mergeCell ref="A472:H472"/>
    <mergeCell ref="A382:A383"/>
    <mergeCell ref="B382:B383"/>
    <mergeCell ref="C382:C383"/>
    <mergeCell ref="D382:E382"/>
    <mergeCell ref="F382:G382"/>
    <mergeCell ref="A473:H473"/>
    <mergeCell ref="A474:H474"/>
  </mergeCells>
  <conditionalFormatting sqref="J23:U468">
    <cfRule type="cellIs" dxfId="0" priority="1" operator="greaterThan">
      <formula>0</formula>
    </cfRule>
  </conditionalFormatting>
  <printOptions horizontalCentered="1"/>
  <pageMargins left="0" right="0" top="0" bottom="0" header="0" footer="0"/>
  <pageSetup paperSize="8" scale="75" fitToHeight="0" orientation="landscape" r:id="rId1"/>
  <rowBreaks count="3" manualBreakCount="3">
    <brk id="120" max="7" man="1"/>
    <brk id="241" max="7" man="1"/>
    <brk id="36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20квФп</vt:lpstr>
      <vt:lpstr>'20квФп'!Заголовки_для_печати</vt:lpstr>
      <vt:lpstr>'20квФп'!Область_печати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Декушева Эльвира Аликовна</cp:lastModifiedBy>
  <cp:lastPrinted>2017-03-30T13:18:27Z</cp:lastPrinted>
  <dcterms:created xsi:type="dcterms:W3CDTF">2017-03-28T11:54:45Z</dcterms:created>
  <dcterms:modified xsi:type="dcterms:W3CDTF">2025-08-12T14:24:45Z</dcterms:modified>
</cp:coreProperties>
</file>